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Ex1.xml" ContentType="application/vnd.ms-office.chartex+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charts/chartEx2.xml" ContentType="application/vnd.ms-office.chartex+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8.xml" ContentType="application/vnd.ms-office.chartstyle+xml"/>
  <Override PartName="/xl/charts/colors8.xml" ContentType="application/vnd.ms-office.chartcolorstyle+xml"/>
  <Override PartName="/xl/charts/chart7.xml" ContentType="application/vnd.openxmlformats-officedocument.drawingml.chart+xml"/>
  <Override PartName="/xl/charts/style9.xml" ContentType="application/vnd.ms-office.chartstyle+xml"/>
  <Override PartName="/xl/charts/colors9.xml" ContentType="application/vnd.ms-office.chartcolorstyle+xml"/>
  <Override PartName="/xl/charts/chart8.xml" ContentType="application/vnd.openxmlformats-officedocument.drawingml.chart+xml"/>
  <Override PartName="/xl/charts/style10.xml" ContentType="application/vnd.ms-office.chartstyle+xml"/>
  <Override PartName="/xl/charts/colors10.xml" ContentType="application/vnd.ms-office.chartcolorstyle+xml"/>
  <Override PartName="/xl/charts/chart9.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charts/chart12.xml" ContentType="application/vnd.openxmlformats-officedocument.drawingml.chart+xml"/>
  <Override PartName="/xl/charts/style14.xml" ContentType="application/vnd.ms-office.chartstyle+xml"/>
  <Override PartName="/xl/charts/colors14.xml" ContentType="application/vnd.ms-office.chartcolorstyle+xml"/>
  <Override PartName="/xl/charts/chart13.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0.xml" ContentType="application/vnd.openxmlformats-officedocument.drawing+xml"/>
  <Override PartName="/xl/charts/chartEx3.xml" ContentType="application/vnd.ms-office.chartex+xml"/>
  <Override PartName="/xl/charts/style16.xml" ContentType="application/vnd.ms-office.chartstyle+xml"/>
  <Override PartName="/xl/charts/colors16.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webma\Dropbox\1_株式会社HELLO base\11_フォーマット\06_財務フィードバックシート\"/>
    </mc:Choice>
  </mc:AlternateContent>
  <xr:revisionPtr revIDLastSave="0" documentId="13_ncr:1_{468772B8-ED84-49D0-B02E-E365366E3D52}" xr6:coauthVersionLast="47" xr6:coauthVersionMax="47" xr10:uidLastSave="{00000000-0000-0000-0000-000000000000}"/>
  <bookViews>
    <workbookView xWindow="-108" yWindow="-108" windowWidth="23256" windowHeight="12456" tabRatio="596" firstSheet="11" activeTab="15" xr2:uid="{00000000-000D-0000-FFFF-FFFF00000000}"/>
  </bookViews>
  <sheets>
    <sheet name="チェックシート" sheetId="82" r:id="rId1"/>
    <sheet name="表紙" sheetId="14" r:id="rId2"/>
    <sheet name="⓪財務判定シート" sheetId="83" r:id="rId3"/>
    <sheet name="参考）財務指標評価基準" sheetId="81" r:id="rId4"/>
    <sheet name="①財務３表の繋がり" sheetId="55" r:id="rId5"/>
    <sheet name="②決算書概要" sheetId="32" r:id="rId6"/>
    <sheet name="③決算書サマリBS" sheetId="44" r:id="rId7"/>
    <sheet name="④決算書サマリPL" sheetId="48" r:id="rId8"/>
    <sheet name="⑤現預金の変化" sheetId="58" r:id="rId9"/>
    <sheet name="⑥キャッシュフローの増減要因" sheetId="72" r:id="rId10"/>
    <sheet name="⑦キャッシュフローパターン" sheetId="76" r:id="rId11"/>
    <sheet name="⑧BS指標1" sheetId="54" r:id="rId12"/>
    <sheet name="⑨BS指標2" sheetId="56" r:id="rId13"/>
    <sheet name="⑩当期純利益の変化要因" sheetId="65" r:id="rId14"/>
    <sheet name="参考）PLロジックツリー" sheetId="79" r:id="rId15"/>
    <sheet name="参考）ROAロジックツリー" sheetId="78" r:id="rId16"/>
    <sheet name="④保障額診断（業績悪化の補填資金）" sheetId="34" state="hidden" r:id="rId17"/>
  </sheets>
  <externalReferences>
    <externalReference r:id="rId18"/>
    <externalReference r:id="rId19"/>
    <externalReference r:id="rId20"/>
  </externalReferences>
  <definedNames>
    <definedName name="_Key1" localSheetId="16" hidden="1">#REF!</definedName>
    <definedName name="_Key1" localSheetId="14" hidden="1">#REF!</definedName>
    <definedName name="_Key1" localSheetId="15" hidden="1">#REF!</definedName>
    <definedName name="_Key1" hidden="1">#REF!</definedName>
    <definedName name="_Key2" localSheetId="16" hidden="1">#REF!</definedName>
    <definedName name="_Key2" localSheetId="14" hidden="1">#REF!</definedName>
    <definedName name="_Key2" localSheetId="15" hidden="1">#REF!</definedName>
    <definedName name="_Key2" hidden="1">#REF!</definedName>
    <definedName name="_Order1" hidden="1">255</definedName>
    <definedName name="_Order2" hidden="1">255</definedName>
    <definedName name="_xlchart.v1.0" hidden="1">⑦キャッシュフローパターン!$B$26:$B$29</definedName>
    <definedName name="_xlchart.v1.1" hidden="1">⑦キャッシュフローパターン!$C$26:$C$29</definedName>
    <definedName name="_xlchart.v1.2" hidden="1">⑦キャッシュフローパターン!$B$26:$B$29</definedName>
    <definedName name="_xlchart.v1.3" hidden="1">⑦キャッシュフローパターン!$C$26:$C$29</definedName>
    <definedName name="_xlchart.v1.4" hidden="1">⑩当期純利益の変化要因!$C$27:$C$33</definedName>
    <definedName name="_xlchart.v1.5" hidden="1">⑩当期純利益の変化要因!$E$27:$E$33</definedName>
    <definedName name="_xlchart.v1.6" hidden="1">⑩当期純利益の変化要因!$F$27:$F$33</definedName>
    <definedName name="a" localSheetId="14">'[1]４月'!#REF!</definedName>
    <definedName name="a" localSheetId="15">'[1]４月'!#REF!</definedName>
    <definedName name="a">'[1]４月'!#REF!</definedName>
    <definedName name="ai" localSheetId="16" hidden="1">#REF!</definedName>
    <definedName name="ai" localSheetId="14" hidden="1">#REF!</definedName>
    <definedName name="ai" localSheetId="15" hidden="1">#REF!</definedName>
    <definedName name="ai" hidden="1">#REF!</definedName>
    <definedName name="aii" localSheetId="16" hidden="1">#REF!</definedName>
    <definedName name="aii" localSheetId="14" hidden="1">#REF!</definedName>
    <definedName name="aii" localSheetId="15" hidden="1">#REF!</definedName>
    <definedName name="aii" hidden="1">#REF!</definedName>
    <definedName name="b" localSheetId="16" hidden="1">#REF!</definedName>
    <definedName name="b" localSheetId="14" hidden="1">#REF!</definedName>
    <definedName name="b" localSheetId="15" hidden="1">#REF!</definedName>
    <definedName name="b" hidden="1">#REF!</definedName>
    <definedName name="credo" localSheetId="16" hidden="1">#REF!</definedName>
    <definedName name="credo" localSheetId="14" hidden="1">#REF!</definedName>
    <definedName name="credo" localSheetId="15" hidden="1">#REF!</definedName>
    <definedName name="credo" hidden="1">#REF!</definedName>
    <definedName name="ｄｗｄｗｄｗｄ" localSheetId="16" hidden="1">#REF!</definedName>
    <definedName name="ｄｗｄｗｄｗｄ" localSheetId="15" hidden="1">#REF!</definedName>
    <definedName name="ｄｗｄｗｄｗｄ" hidden="1">#REF!</definedName>
    <definedName name="g" localSheetId="14">'[1]４月'!#REF!</definedName>
    <definedName name="g" localSheetId="15">'[1]４月'!#REF!</definedName>
    <definedName name="g">'[1]４月'!#REF!</definedName>
    <definedName name="j" localSheetId="16" hidden="1">#REF!</definedName>
    <definedName name="j" localSheetId="14" hidden="1">#REF!</definedName>
    <definedName name="j" localSheetId="15" hidden="1">#REF!</definedName>
    <definedName name="j" hidden="1">#REF!</definedName>
    <definedName name="ｋｋｋ" localSheetId="14">'[2]４月'!#REF!</definedName>
    <definedName name="ｋｋｋ" localSheetId="15">'[2]４月'!#REF!</definedName>
    <definedName name="ｋｋｋ">'[3]４月'!#REF!</definedName>
    <definedName name="ＫＫＫＫ" localSheetId="14" hidden="1">#REF!</definedName>
    <definedName name="ＫＫＫＫ" localSheetId="15" hidden="1">#REF!</definedName>
    <definedName name="ＫＫＫＫ" hidden="1">#REF!</definedName>
    <definedName name="K総務" localSheetId="14" hidden="1">#REF!</definedName>
    <definedName name="K総務" localSheetId="15" hidden="1">#REF!</definedName>
    <definedName name="K総務" hidden="1">#REF!</definedName>
    <definedName name="PL" localSheetId="15">INDIRECT(#REF!)</definedName>
    <definedName name="PL">INDIRECT(#REF!)</definedName>
    <definedName name="PL血液検査" localSheetId="15">INDIRECT(#REF!+#REF!)</definedName>
    <definedName name="PL血液検査">INDIRECT(#REF!+#REF!)</definedName>
    <definedName name="_xlnm.Print_Area" localSheetId="2">'⓪財務判定シート'!$A$1:$T$21</definedName>
    <definedName name="_xlnm.Print_Area" localSheetId="4">①財務３表の繋がり!$A$1:$O$25</definedName>
    <definedName name="_xlnm.Print_Area" localSheetId="5">②決算書概要!$A$1:$S$38</definedName>
    <definedName name="_xlnm.Print_Area" localSheetId="6">③決算書サマリBS!$A$1:$Q$23</definedName>
    <definedName name="_xlnm.Print_Area" localSheetId="7">④決算書サマリPL!$A$1:$Q$24</definedName>
    <definedName name="_xlnm.Print_Area" localSheetId="16">'④保障額診断（業績悪化の補填資金）'!$A$1:$Q$23</definedName>
    <definedName name="_xlnm.Print_Area" localSheetId="8">⑤現預金の変化!$A$1:$Q$23</definedName>
    <definedName name="_xlnm.Print_Area" localSheetId="9">⑥キャッシュフローの増減要因!$A$1:$R$23</definedName>
    <definedName name="_xlnm.Print_Area" localSheetId="10">⑦キャッシュフローパターン!$A$1:$R$23</definedName>
    <definedName name="_xlnm.Print_Area" localSheetId="11">⑧BS指標1!$A$1:$O$23</definedName>
    <definedName name="_xlnm.Print_Area" localSheetId="12">⑨BS指標2!$A$1:$O$23</definedName>
    <definedName name="_xlnm.Print_Area" localSheetId="13">⑩当期純利益の変化要因!$A$1:$O$24</definedName>
    <definedName name="_xlnm.Print_Area" localSheetId="0">チェックシート!$A$1:$N$15</definedName>
    <definedName name="_xlnm.Print_Area" localSheetId="14">'参考）PLロジックツリー'!$A$1:$BK$71</definedName>
    <definedName name="_xlnm.Print_Area" localSheetId="15">'参考）ROAロジックツリー'!$A$1:$BK$71</definedName>
    <definedName name="TITLE" localSheetId="14">'[1]４月'!#REF!</definedName>
    <definedName name="TITLE" localSheetId="15">'[1]４月'!#REF!</definedName>
    <definedName name="TITLE">'[1]４月'!#REF!</definedName>
    <definedName name="uy" localSheetId="14">'[1]４月'!#REF!</definedName>
    <definedName name="uy" localSheetId="15">'[1]４月'!#REF!</definedName>
    <definedName name="uy">'[1]４月'!#REF!</definedName>
    <definedName name="wq" localSheetId="16" hidden="1">#REF!</definedName>
    <definedName name="wq" localSheetId="14" hidden="1">#REF!</definedName>
    <definedName name="wq" localSheetId="15" hidden="1">#REF!</definedName>
    <definedName name="wq" hidden="1">#REF!</definedName>
    <definedName name="ｙ" localSheetId="16" hidden="1">#REF!</definedName>
    <definedName name="ｙ" localSheetId="15" hidden="1">#REF!</definedName>
    <definedName name="ｙ" hidden="1">#REF!</definedName>
    <definedName name="あ" localSheetId="16" hidden="1">#REF!</definedName>
    <definedName name="あ" localSheetId="14" hidden="1">#REF!</definedName>
    <definedName name="あ" localSheetId="15" hidden="1">#REF!</definedName>
    <definedName name="あ" hidden="1">#REF!</definedName>
    <definedName name="ああ" localSheetId="16" hidden="1">#REF!</definedName>
    <definedName name="ああ" localSheetId="14" hidden="1">#REF!</definedName>
    <definedName name="ああ" localSheetId="15" hidden="1">#REF!</definedName>
    <definedName name="ああ" hidden="1">#REF!</definedName>
    <definedName name="あああ" localSheetId="14">'[1]４月'!#REF!</definedName>
    <definedName name="あああ" localSheetId="15">'[1]４月'!#REF!</definedName>
    <definedName name="あああ">'[1]４月'!#REF!</definedName>
    <definedName name="ああああ" localSheetId="16" hidden="1">#REF!</definedName>
    <definedName name="ああああ" localSheetId="15" hidden="1">#REF!</definedName>
    <definedName name="ああああ" hidden="1">#REF!</definedName>
    <definedName name="ああああああ" localSheetId="14">'[1]４月'!#REF!</definedName>
    <definedName name="ああああああ" localSheetId="15">'[1]４月'!#REF!</definedName>
    <definedName name="ああああああ">'[1]４月'!#REF!</definedName>
    <definedName name="ああああああああ" localSheetId="14">'[1]４月'!#REF!</definedName>
    <definedName name="ああああああああ" localSheetId="15">'[1]４月'!#REF!</definedName>
    <definedName name="ああああああああ">'[1]４月'!#REF!</definedName>
    <definedName name="ああああああああああ" localSheetId="16" hidden="1">#REF!</definedName>
    <definedName name="ああああああああああ" localSheetId="14" hidden="1">#REF!</definedName>
    <definedName name="ああああああああああ" localSheetId="15" hidden="1">#REF!</definedName>
    <definedName name="ああああああああああ" hidden="1">#REF!</definedName>
    <definedName name="ああああああああああああ" localSheetId="14">'[1]４月'!#REF!</definedName>
    <definedName name="ああああああああああああ" localSheetId="15">'[1]４月'!#REF!</definedName>
    <definedName name="ああああああああああああ">'[1]４月'!#REF!</definedName>
    <definedName name="あああああああああああああ" localSheetId="16" hidden="1">#REF!</definedName>
    <definedName name="あああああああああああああ" localSheetId="14" hidden="1">#REF!</definedName>
    <definedName name="あああああああああああああ" localSheetId="15" hidden="1">#REF!</definedName>
    <definedName name="あああああああああああああ" hidden="1">#REF!</definedName>
    <definedName name="あい" localSheetId="14">'[1]４月'!#REF!</definedName>
    <definedName name="あい" localSheetId="15">'[1]４月'!#REF!</definedName>
    <definedName name="あい">'[1]４月'!#REF!</definedName>
    <definedName name="い" localSheetId="14" hidden="1">#REF!</definedName>
    <definedName name="い" localSheetId="15" hidden="1">#REF!</definedName>
    <definedName name="い" hidden="1">#REF!</definedName>
    <definedName name="ぉ" localSheetId="16" hidden="1">#REF!</definedName>
    <definedName name="ぉ" localSheetId="14" hidden="1">#REF!</definedName>
    <definedName name="ぉ" localSheetId="15" hidden="1">#REF!</definedName>
    <definedName name="ぉ" hidden="1">#REF!</definedName>
    <definedName name="さ" localSheetId="16" hidden="1">#REF!</definedName>
    <definedName name="さ" localSheetId="15" hidden="1">#REF!</definedName>
    <definedName name="さ" hidden="1">#REF!</definedName>
    <definedName name="ささあさっさ" localSheetId="16" hidden="1">#REF!</definedName>
    <definedName name="ささあさっさ" localSheetId="15" hidden="1">#REF!</definedName>
    <definedName name="ささあさっさ" hidden="1">#REF!</definedName>
    <definedName name="サラサラ血" localSheetId="15">#REF!</definedName>
    <definedName name="サラサラ血">#REF!</definedName>
    <definedName name="じょあき" localSheetId="16" hidden="1">#REF!</definedName>
    <definedName name="じょあき" localSheetId="14" hidden="1">#REF!</definedName>
    <definedName name="じょあき" localSheetId="15" hidden="1">#REF!</definedName>
    <definedName name="じょあき" hidden="1">#REF!</definedName>
    <definedName name="スポーツマン" localSheetId="15">#REF!</definedName>
    <definedName name="スポーツマン">#REF!</definedName>
    <definedName name="っさささ" localSheetId="16" hidden="1">#REF!</definedName>
    <definedName name="っさささ" localSheetId="15" hidden="1">#REF!</definedName>
    <definedName name="っさささ" hidden="1">#REF!</definedName>
    <definedName name="っさささささ" localSheetId="16" hidden="1">#REF!</definedName>
    <definedName name="っさささささ" localSheetId="15" hidden="1">#REF!</definedName>
    <definedName name="っさささささ" hidden="1">#REF!</definedName>
    <definedName name="ドロドロ血" localSheetId="15">#REF!</definedName>
    <definedName name="ドロドロ血">#REF!</definedName>
    <definedName name="メタボ" localSheetId="15">#REF!</definedName>
    <definedName name="メタボ">#REF!</definedName>
    <definedName name="井藤" localSheetId="16" hidden="1">#REF!</definedName>
    <definedName name="井藤" localSheetId="14" hidden="1">#REF!</definedName>
    <definedName name="井藤" localSheetId="15" hidden="1">#REF!</definedName>
    <definedName name="井藤" hidden="1">#REF!</definedName>
    <definedName name="画像" localSheetId="15">INDIRECT(#REF!)</definedName>
    <definedName name="画像">INDIRECT(#REF!)</definedName>
    <definedName name="虚弱体質" localSheetId="15">#REF!</definedName>
    <definedName name="虚弱体質">#REF!</definedName>
    <definedName name="経過観察" localSheetId="15">#REF!</definedName>
    <definedName name="経過観察">#REF!</definedName>
    <definedName name="健康体" localSheetId="15">#REF!</definedName>
    <definedName name="健康体">#REF!</definedName>
    <definedName name="三國" localSheetId="16" hidden="1">#REF!</definedName>
    <definedName name="三國" localSheetId="15" hidden="1">#REF!</definedName>
    <definedName name="三國" hidden="1">#REF!</definedName>
    <definedName name="他" localSheetId="14">'[1]４月'!#REF!</definedName>
    <definedName name="他" localSheetId="15">'[1]４月'!#REF!</definedName>
    <definedName name="他">'[1]４月'!#REF!</definedName>
    <definedName name="他お" localSheetId="16" hidden="1">#REF!</definedName>
    <definedName name="他お" localSheetId="14" hidden="1">#REF!</definedName>
    <definedName name="他お" localSheetId="15" hidden="1">#REF!</definedName>
    <definedName name="他お" hidden="1">#REF!</definedName>
    <definedName name="奈良井" localSheetId="14" hidden="1">#REF!</definedName>
    <definedName name="奈良井" localSheetId="15" hidden="1">#REF!</definedName>
    <definedName name="奈良井" hidden="1">#REF!</definedName>
    <definedName name="名前の重複" localSheetId="16" hidden="1">#REF!</definedName>
    <definedName name="名前の重複" localSheetId="14" hidden="1">#REF!</definedName>
    <definedName name="名前の重複" localSheetId="15" hidden="1">#REF!</definedName>
    <definedName name="名前の重複" hidden="1">#REF!</definedName>
    <definedName name="明日" localSheetId="16" hidden="1">#REF!</definedName>
    <definedName name="明日" localSheetId="14" hidden="1">#REF!</definedName>
    <definedName name="明日" localSheetId="15" hidden="1">#REF!</definedName>
    <definedName name="明日"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 i="82" l="1"/>
  <c r="C19" i="83"/>
  <c r="D19" i="83" s="1"/>
  <c r="P19" i="83"/>
  <c r="P16" i="83"/>
  <c r="P13" i="83"/>
  <c r="P10" i="83"/>
  <c r="P7" i="83"/>
  <c r="P4" i="83"/>
  <c r="Q5" i="72" l="1"/>
  <c r="P21" i="48" l="1"/>
  <c r="G21" i="48"/>
  <c r="J10" i="48"/>
  <c r="A10" i="48"/>
  <c r="J38" i="32"/>
  <c r="S37" i="32"/>
  <c r="R38" i="32"/>
  <c r="K38" i="32"/>
  <c r="AW67" i="79" s="1"/>
  <c r="L37" i="32"/>
  <c r="AW55" i="79" s="1"/>
  <c r="J37" i="32"/>
  <c r="D37" i="32"/>
  <c r="S36" i="32"/>
  <c r="L36" i="32"/>
  <c r="AW45" i="79" s="1"/>
  <c r="K36" i="32"/>
  <c r="AW47" i="79" s="1"/>
  <c r="J36" i="32"/>
  <c r="S35" i="32"/>
  <c r="L35" i="32"/>
  <c r="AW35" i="79" s="1"/>
  <c r="K35" i="32"/>
  <c r="J35" i="32"/>
  <c r="B35" i="32"/>
  <c r="S34" i="32"/>
  <c r="J34" i="32"/>
  <c r="C35" i="32"/>
  <c r="S33" i="32"/>
  <c r="D33" i="32"/>
  <c r="S32" i="32"/>
  <c r="M32" i="32"/>
  <c r="D32" i="32"/>
  <c r="S31" i="32"/>
  <c r="M31" i="32"/>
  <c r="D31" i="32"/>
  <c r="S30" i="32"/>
  <c r="M30" i="32"/>
  <c r="D30" i="32"/>
  <c r="Q38" i="32"/>
  <c r="M29" i="32"/>
  <c r="D29" i="32"/>
  <c r="S28" i="32"/>
  <c r="M28" i="32"/>
  <c r="C28" i="32"/>
  <c r="S27" i="32"/>
  <c r="D27" i="32"/>
  <c r="B28" i="32"/>
  <c r="S26" i="32"/>
  <c r="H26" i="32"/>
  <c r="D26" i="32"/>
  <c r="S25" i="32"/>
  <c r="H25" i="32"/>
  <c r="S24" i="32"/>
  <c r="M24" i="32"/>
  <c r="H24" i="32"/>
  <c r="D24" i="32"/>
  <c r="S23" i="32"/>
  <c r="H23" i="32"/>
  <c r="D23" i="32"/>
  <c r="S22" i="32"/>
  <c r="M22" i="32"/>
  <c r="C12" i="65" s="1"/>
  <c r="D22" i="32"/>
  <c r="S21" i="32"/>
  <c r="G21" i="32"/>
  <c r="F21" i="32"/>
  <c r="D21" i="32"/>
  <c r="B25" i="32"/>
  <c r="S20" i="32"/>
  <c r="L20" i="32"/>
  <c r="AG55" i="79" s="1"/>
  <c r="K20" i="32"/>
  <c r="AG57" i="79" s="1"/>
  <c r="H20" i="32"/>
  <c r="S19" i="32"/>
  <c r="M19" i="32"/>
  <c r="H19" i="32"/>
  <c r="C19" i="32"/>
  <c r="S18" i="32"/>
  <c r="M18" i="32"/>
  <c r="H18" i="32"/>
  <c r="D18" i="32"/>
  <c r="S17" i="32"/>
  <c r="L17" i="32"/>
  <c r="AG43" i="79" s="1"/>
  <c r="K17" i="32"/>
  <c r="AG45" i="79" s="1"/>
  <c r="H17" i="32"/>
  <c r="D17" i="32"/>
  <c r="B19" i="32"/>
  <c r="S16" i="32"/>
  <c r="M16" i="32"/>
  <c r="D16" i="32"/>
  <c r="S15" i="32"/>
  <c r="M15" i="32"/>
  <c r="F15" i="32"/>
  <c r="D15" i="32"/>
  <c r="S14" i="32"/>
  <c r="M14" i="32"/>
  <c r="H14" i="32"/>
  <c r="C14" i="32"/>
  <c r="B14" i="32"/>
  <c r="S13" i="32"/>
  <c r="H13" i="32"/>
  <c r="D13" i="32"/>
  <c r="S12" i="32"/>
  <c r="H12" i="32"/>
  <c r="D12" i="32"/>
  <c r="S11" i="32"/>
  <c r="H11" i="32"/>
  <c r="S10" i="32"/>
  <c r="H10" i="32"/>
  <c r="D10" i="32"/>
  <c r="S9" i="32"/>
  <c r="L9" i="32"/>
  <c r="K9" i="32"/>
  <c r="BE28" i="79" s="1"/>
  <c r="H9" i="32"/>
  <c r="C9" i="32"/>
  <c r="B9" i="32"/>
  <c r="S8" i="32"/>
  <c r="G15" i="32"/>
  <c r="D8" i="32"/>
  <c r="S7" i="32"/>
  <c r="M7" i="32"/>
  <c r="H7" i="32"/>
  <c r="D7" i="32"/>
  <c r="S6" i="32"/>
  <c r="M6" i="32"/>
  <c r="L8" i="32"/>
  <c r="BE16" i="79" s="1"/>
  <c r="G6" i="32"/>
  <c r="F6" i="32"/>
  <c r="S5" i="32"/>
  <c r="M5" i="32"/>
  <c r="H5" i="32"/>
  <c r="C6" i="32"/>
  <c r="B6" i="32"/>
  <c r="S4" i="32"/>
  <c r="M4" i="32"/>
  <c r="H4" i="32"/>
  <c r="D4" i="32"/>
  <c r="N12" i="48" l="1"/>
  <c r="R40" i="32"/>
  <c r="K12" i="32"/>
  <c r="Q40" i="32"/>
  <c r="G18" i="48"/>
  <c r="G19" i="48" s="1"/>
  <c r="P15" i="48"/>
  <c r="P16" i="48" s="1"/>
  <c r="P12" i="48"/>
  <c r="P13" i="48" s="1"/>
  <c r="G12" i="48"/>
  <c r="G13" i="48" s="1"/>
  <c r="M36" i="32"/>
  <c r="E12" i="48"/>
  <c r="E14" i="48" s="1"/>
  <c r="P8" i="48"/>
  <c r="P10" i="48" s="1"/>
  <c r="M35" i="32"/>
  <c r="AW37" i="79"/>
  <c r="G8" i="48"/>
  <c r="G10" i="48" s="1"/>
  <c r="M9" i="32"/>
  <c r="BE26" i="79"/>
  <c r="BE30" i="79" s="1"/>
  <c r="M20" i="32"/>
  <c r="M17" i="32"/>
  <c r="O4" i="48"/>
  <c r="Q4" i="48" s="1"/>
  <c r="Q19" i="72"/>
  <c r="H21" i="32"/>
  <c r="F16" i="32"/>
  <c r="F22" i="32" s="1"/>
  <c r="H6" i="32"/>
  <c r="D35" i="32"/>
  <c r="D28" i="32"/>
  <c r="B36" i="32"/>
  <c r="D19" i="32"/>
  <c r="D14" i="32"/>
  <c r="B11" i="32"/>
  <c r="B20" i="32" s="1"/>
  <c r="D9" i="32"/>
  <c r="N14" i="48"/>
  <c r="C11" i="32"/>
  <c r="D6" i="32"/>
  <c r="L10" i="32"/>
  <c r="AV16" i="79" s="1"/>
  <c r="G16" i="32"/>
  <c r="H15" i="32"/>
  <c r="S38" i="32"/>
  <c r="L12" i="32"/>
  <c r="M12" i="32" s="1"/>
  <c r="C16" i="65" s="1"/>
  <c r="C25" i="32"/>
  <c r="Q12" i="72" s="1"/>
  <c r="D34" i="32"/>
  <c r="K8" i="32"/>
  <c r="H8" i="32"/>
  <c r="L38" i="32"/>
  <c r="D5" i="32"/>
  <c r="S29" i="32"/>
  <c r="K37" i="32"/>
  <c r="B38" i="32" l="1"/>
  <c r="F36" i="32" s="1"/>
  <c r="F38" i="32" s="1"/>
  <c r="M38" i="32"/>
  <c r="AW65" i="79"/>
  <c r="V31" i="79" s="1"/>
  <c r="P18" i="48"/>
  <c r="P19" i="48" s="1"/>
  <c r="M37" i="32"/>
  <c r="AW57" i="79"/>
  <c r="G15" i="48"/>
  <c r="G16" i="48" s="1"/>
  <c r="C14" i="65"/>
  <c r="L10" i="48"/>
  <c r="L12" i="48" s="1"/>
  <c r="K10" i="32"/>
  <c r="M10" i="32" s="1"/>
  <c r="C18" i="65" s="1"/>
  <c r="BE18" i="79"/>
  <c r="BE20" i="79" s="1"/>
  <c r="F4" i="48"/>
  <c r="G22" i="32"/>
  <c r="H16" i="32"/>
  <c r="L11" i="32"/>
  <c r="AD9" i="79" s="1"/>
  <c r="D11" i="32"/>
  <c r="C20" i="32"/>
  <c r="C36" i="32"/>
  <c r="D36" i="32" s="1"/>
  <c r="D25" i="32"/>
  <c r="M8" i="32"/>
  <c r="H4" i="48" l="1"/>
  <c r="C10" i="48"/>
  <c r="C12" i="48" s="1"/>
  <c r="K11" i="32"/>
  <c r="AV18" i="79"/>
  <c r="D20" i="32"/>
  <c r="C38" i="32"/>
  <c r="L13" i="32"/>
  <c r="I20" i="83" s="1"/>
  <c r="J20" i="83" s="1"/>
  <c r="H22" i="32"/>
  <c r="I14" i="83" l="1"/>
  <c r="J14" i="83" s="1"/>
  <c r="M19" i="79"/>
  <c r="N22" i="48"/>
  <c r="N24" i="48" s="1"/>
  <c r="K13" i="32"/>
  <c r="M13" i="32" s="1"/>
  <c r="AD11" i="79"/>
  <c r="M11" i="32"/>
  <c r="L21" i="32"/>
  <c r="C32" i="79" s="1"/>
  <c r="D38" i="32"/>
  <c r="G36" i="32"/>
  <c r="M21" i="79" l="1"/>
  <c r="C20" i="83"/>
  <c r="D20" i="83" s="1"/>
  <c r="E19" i="83" s="1"/>
  <c r="K21" i="32"/>
  <c r="M21" i="32" s="1"/>
  <c r="E22" i="48"/>
  <c r="E24" i="48" s="1"/>
  <c r="H36" i="32"/>
  <c r="G38" i="32"/>
  <c r="H38" i="32" s="1"/>
  <c r="L23" i="32"/>
  <c r="I7" i="83" l="1"/>
  <c r="J7" i="83" s="1"/>
  <c r="F19" i="83"/>
  <c r="A21" i="83" s="1" a="1"/>
  <c r="A21" i="83" s="1"/>
  <c r="C34" i="79"/>
  <c r="K23" i="32"/>
  <c r="K25" i="32" s="1"/>
  <c r="G23" i="48" s="1"/>
  <c r="G24" i="48" s="1"/>
  <c r="L25" i="32"/>
  <c r="M23" i="32" l="1"/>
  <c r="M25" i="32"/>
  <c r="P23" i="48"/>
  <c r="P24" i="48" s="1"/>
  <c r="I16" i="83"/>
  <c r="J16" i="83" s="1"/>
  <c r="G40" i="32"/>
  <c r="G41" i="32" s="1"/>
  <c r="K3" i="82" s="1"/>
  <c r="F40" i="32"/>
  <c r="F41" i="32" s="1"/>
  <c r="K2" i="82" s="1"/>
  <c r="C10" i="65" l="1"/>
  <c r="E10" i="65" s="1"/>
  <c r="C20" i="65"/>
  <c r="E20" i="65" s="1"/>
  <c r="E16" i="65" l="1"/>
  <c r="E30" i="65"/>
  <c r="E31" i="65"/>
  <c r="E33" i="65"/>
  <c r="E28" i="65"/>
  <c r="E14" i="65" l="1"/>
  <c r="E18" i="65"/>
  <c r="E32" i="65"/>
  <c r="C8" i="65" l="1"/>
  <c r="E12" i="65" l="1"/>
  <c r="E29" i="65"/>
  <c r="E34" i="65" s="1"/>
  <c r="E27" i="65"/>
  <c r="J3" i="65"/>
  <c r="Q9" i="72"/>
  <c r="Q14" i="72"/>
  <c r="Q13" i="72"/>
  <c r="Q17" i="72"/>
  <c r="Q18" i="72"/>
  <c r="Q8" i="72"/>
  <c r="Q7" i="72"/>
  <c r="Q6" i="72"/>
  <c r="Q4" i="72"/>
  <c r="Q20" i="72" l="1"/>
  <c r="Q15" i="72"/>
  <c r="Q10" i="72"/>
  <c r="I19" i="83" s="1"/>
  <c r="J19" i="83" s="1"/>
  <c r="K19" i="83" s="1"/>
  <c r="AV6" i="79"/>
  <c r="AV4" i="79"/>
  <c r="BF43" i="78"/>
  <c r="BF41" i="78"/>
  <c r="AY43" i="78"/>
  <c r="AY41" i="78"/>
  <c r="AZ23" i="78"/>
  <c r="AZ21" i="78"/>
  <c r="I8" i="83" l="1"/>
  <c r="J8" i="83" s="1"/>
  <c r="L19" i="83"/>
  <c r="G21" i="83" s="1" a="1"/>
  <c r="G21" i="83" s="1"/>
  <c r="BI43" i="78"/>
  <c r="BF45" i="78"/>
  <c r="AY45" i="78"/>
  <c r="BB43" i="78"/>
  <c r="BC23" i="78"/>
  <c r="AZ25" i="78"/>
  <c r="AY6" i="79"/>
  <c r="BH28" i="79"/>
  <c r="AV8" i="79"/>
  <c r="B27" i="76" l="1"/>
  <c r="B29" i="76"/>
  <c r="B26" i="76"/>
  <c r="B29" i="72" l="1"/>
  <c r="B28" i="72"/>
  <c r="B28" i="76" s="1"/>
  <c r="B27" i="72"/>
  <c r="C27" i="65" l="1"/>
  <c r="C33" i="65"/>
  <c r="C32" i="65"/>
  <c r="C31" i="65"/>
  <c r="C30" i="65"/>
  <c r="C29" i="65"/>
  <c r="C28" i="65"/>
  <c r="X8" i="58" l="1"/>
  <c r="T8" i="58"/>
  <c r="X7" i="44" l="1"/>
  <c r="T7" i="44"/>
  <c r="AR43" i="78"/>
  <c r="AR33" i="78"/>
  <c r="B20" i="54"/>
  <c r="U10" i="58"/>
  <c r="AH25" i="78"/>
  <c r="E23" i="44" l="1"/>
  <c r="AH23" i="78"/>
  <c r="AH16" i="78"/>
  <c r="Y9" i="44"/>
  <c r="Y10" i="58"/>
  <c r="AR21" i="78"/>
  <c r="AP7" i="78"/>
  <c r="BD7" i="78" s="1"/>
  <c r="Q22" i="72"/>
  <c r="T5" i="58"/>
  <c r="AH5" i="78"/>
  <c r="AP5" i="78"/>
  <c r="BD5" i="78" s="1"/>
  <c r="X5" i="58"/>
  <c r="AR41" i="78"/>
  <c r="M51" i="79"/>
  <c r="U9" i="44"/>
  <c r="AR31" i="78"/>
  <c r="F20" i="54"/>
  <c r="AH14" i="78"/>
  <c r="AV26" i="79"/>
  <c r="AR23" i="78"/>
  <c r="V33" i="78" s="1"/>
  <c r="J3" i="58"/>
  <c r="C28" i="72"/>
  <c r="C28" i="76" s="1"/>
  <c r="C29" i="72" l="1"/>
  <c r="C29" i="76" s="1"/>
  <c r="N22" i="44"/>
  <c r="BD47" i="79"/>
  <c r="U9" i="58"/>
  <c r="U8" i="44"/>
  <c r="AR45" i="78"/>
  <c r="AU43" i="78"/>
  <c r="AS7" i="78"/>
  <c r="AZ37" i="79"/>
  <c r="AW39" i="79"/>
  <c r="AZ57" i="79"/>
  <c r="AW59" i="79"/>
  <c r="AK25" i="78"/>
  <c r="AH27" i="78"/>
  <c r="M49" i="79"/>
  <c r="AG47" i="79"/>
  <c r="AJ45" i="79"/>
  <c r="BD57" i="79"/>
  <c r="AZ47" i="79"/>
  <c r="AW49" i="79"/>
  <c r="BH18" i="79"/>
  <c r="BD37" i="79"/>
  <c r="V33" i="79"/>
  <c r="AG59" i="79"/>
  <c r="AJ57" i="79"/>
  <c r="AP9" i="78"/>
  <c r="AU23" i="78"/>
  <c r="AR25" i="78"/>
  <c r="V31" i="78"/>
  <c r="AR35" i="78"/>
  <c r="AU33" i="78"/>
  <c r="AY18" i="79"/>
  <c r="AV20" i="79"/>
  <c r="V10" i="78"/>
  <c r="BD55" i="79"/>
  <c r="M29" i="79"/>
  <c r="AH7" i="78"/>
  <c r="V12" i="78" s="1"/>
  <c r="M21" i="78" s="1"/>
  <c r="AW7" i="78" s="1"/>
  <c r="X7" i="58"/>
  <c r="X6" i="44"/>
  <c r="BD67" i="79"/>
  <c r="T7" i="58"/>
  <c r="T6" i="44"/>
  <c r="AK16" i="78"/>
  <c r="AH18" i="78"/>
  <c r="Y9" i="58"/>
  <c r="Y8" i="44"/>
  <c r="AW69" i="79"/>
  <c r="AZ67" i="79"/>
  <c r="BD65" i="79" l="1"/>
  <c r="N21" i="44"/>
  <c r="BD45" i="79"/>
  <c r="BG47" i="79" s="1"/>
  <c r="E22" i="44"/>
  <c r="AH9" i="78"/>
  <c r="Y12" i="78"/>
  <c r="V14" i="78"/>
  <c r="M19" i="78"/>
  <c r="BD9" i="78"/>
  <c r="BG7" i="78"/>
  <c r="BG57" i="79"/>
  <c r="BD59" i="79"/>
  <c r="T6" i="58"/>
  <c r="C20" i="56"/>
  <c r="T5" i="44"/>
  <c r="Y33" i="78"/>
  <c r="V35" i="78"/>
  <c r="X6" i="58"/>
  <c r="E20" i="56"/>
  <c r="X5" i="44"/>
  <c r="AK7" i="78"/>
  <c r="BG67" i="79"/>
  <c r="BD69" i="79"/>
  <c r="M53" i="79"/>
  <c r="P51" i="79"/>
  <c r="Y33" i="79"/>
  <c r="V35" i="79"/>
  <c r="AV24" i="79"/>
  <c r="AG11" i="79"/>
  <c r="AD13" i="79"/>
  <c r="BD35" i="79"/>
  <c r="C15" i="83" l="1"/>
  <c r="D15" i="83" s="1"/>
  <c r="BD49" i="79"/>
  <c r="E21" i="44"/>
  <c r="M27" i="79"/>
  <c r="M23" i="79"/>
  <c r="P21" i="79"/>
  <c r="AV28" i="79"/>
  <c r="AY26" i="79"/>
  <c r="D16" i="56"/>
  <c r="U11" i="58"/>
  <c r="K20" i="54"/>
  <c r="U10" i="44"/>
  <c r="K20" i="56"/>
  <c r="BD39" i="79"/>
  <c r="BG37" i="79"/>
  <c r="Y10" i="44"/>
  <c r="Y11" i="58"/>
  <c r="M20" i="54"/>
  <c r="D16" i="54"/>
  <c r="M20" i="56"/>
  <c r="AW5" i="78"/>
  <c r="M23" i="78"/>
  <c r="P21" i="78"/>
  <c r="M51" i="78"/>
  <c r="C14" i="83" l="1"/>
  <c r="D14" i="83" s="1"/>
  <c r="C16" i="83"/>
  <c r="D16" i="83" s="1"/>
  <c r="N23" i="44"/>
  <c r="AW9" i="78"/>
  <c r="AZ7" i="78"/>
  <c r="J22" i="56"/>
  <c r="B22" i="56"/>
  <c r="P29" i="79"/>
  <c r="M31" i="79"/>
  <c r="J22" i="54"/>
  <c r="B22" i="54"/>
  <c r="F34" i="79"/>
  <c r="C36" i="79"/>
  <c r="L16" i="56"/>
  <c r="C34" i="78"/>
  <c r="L16" i="54"/>
  <c r="E14" i="83" l="1"/>
  <c r="M49" i="78"/>
  <c r="I5" i="83" l="1"/>
  <c r="F14" i="83"/>
  <c r="A17" i="83" s="1" a="1"/>
  <c r="A17" i="83" s="1"/>
  <c r="C27" i="72"/>
  <c r="Q21" i="72"/>
  <c r="M53" i="78"/>
  <c r="C32" i="78"/>
  <c r="P51" i="78"/>
  <c r="Q23" i="72" l="1"/>
  <c r="Q25" i="72" s="1"/>
  <c r="I15" i="83"/>
  <c r="J15" i="83" s="1"/>
  <c r="K14" i="83" s="1"/>
  <c r="J5" i="83"/>
  <c r="C27" i="76"/>
  <c r="J21" i="76" s="1"/>
  <c r="M20" i="76" s="1"/>
  <c r="C26" i="72"/>
  <c r="C26" i="76" s="1"/>
  <c r="F34" i="78"/>
  <c r="C36" i="78"/>
  <c r="L14" i="83" l="1"/>
  <c r="G17" i="83" s="1" a="1"/>
  <c r="G17" i="83" s="1"/>
  <c r="I6" i="83"/>
  <c r="J6" i="83" l="1"/>
  <c r="K5" i="83"/>
  <c r="L5" i="83" s="1"/>
  <c r="G9" i="83" s="1" a="1"/>
  <c r="G9" i="83" s="1"/>
  <c r="E10" i="34" l="1"/>
  <c r="E18" i="34" l="1"/>
  <c r="E17" i="34"/>
  <c r="E11" i="34" l="1"/>
  <c r="E13" i="34" s="1"/>
  <c r="E19" i="34" s="1"/>
  <c r="V12" i="32"/>
  <c r="U12" i="32"/>
  <c r="T7" i="32"/>
  <c r="V5" i="32"/>
  <c r="U5" i="32"/>
  <c r="V7" i="32" l="1"/>
  <c r="U7" i="32"/>
  <c r="U9" i="32"/>
  <c r="E16" i="34" l="1"/>
  <c r="E21" i="34" s="1"/>
  <c r="V9" i="3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<sst xmlns="http://schemas.openxmlformats.org/spreadsheetml/2006/main" count="782" uniqueCount="493">
  <si>
    <t>御中</t>
    <rPh sb="0" eb="2">
      <t>オンチュウ</t>
    </rPh>
    <phoneticPr fontId="3"/>
  </si>
  <si>
    <t>勘定科目</t>
  </si>
  <si>
    <t>想定一人当たり年収</t>
    <rPh sb="0" eb="2">
      <t>ソウテイ</t>
    </rPh>
    <rPh sb="2" eb="4">
      <t>ヒトリ</t>
    </rPh>
    <rPh sb="4" eb="5">
      <t>ア</t>
    </rPh>
    <rPh sb="7" eb="9">
      <t>ネンシュウ</t>
    </rPh>
    <phoneticPr fontId="3"/>
  </si>
  <si>
    <t>現金</t>
  </si>
  <si>
    <t>役員報酬</t>
  </si>
  <si>
    <t>想定換算人数（個人の場合一人加算）</t>
    <rPh sb="0" eb="2">
      <t>ソウテイ</t>
    </rPh>
    <rPh sb="2" eb="4">
      <t>カンサン</t>
    </rPh>
    <rPh sb="4" eb="6">
      <t>ニンズウ</t>
    </rPh>
    <rPh sb="7" eb="9">
      <t>コジン</t>
    </rPh>
    <rPh sb="10" eb="12">
      <t>バアイ</t>
    </rPh>
    <rPh sb="12" eb="14">
      <t>ヒトリ</t>
    </rPh>
    <rPh sb="14" eb="16">
      <t>カサン</t>
    </rPh>
    <phoneticPr fontId="3"/>
  </si>
  <si>
    <t>買掛金</t>
  </si>
  <si>
    <t>Ⓝ仕入債務合計</t>
  </si>
  <si>
    <t>想定総生産性</t>
    <rPh sb="0" eb="2">
      <t>ソウテイ</t>
    </rPh>
    <rPh sb="2" eb="3">
      <t>ソウ</t>
    </rPh>
    <rPh sb="3" eb="6">
      <t>セイサンセイ</t>
    </rPh>
    <phoneticPr fontId="3"/>
  </si>
  <si>
    <t>↑13％程度</t>
    <rPh sb="4" eb="6">
      <t>テイド</t>
    </rPh>
    <phoneticPr fontId="3"/>
  </si>
  <si>
    <t>想定労働生産性</t>
    <rPh sb="0" eb="2">
      <t>ソウテイ</t>
    </rPh>
    <rPh sb="2" eb="4">
      <t>ロウドウ</t>
    </rPh>
    <rPh sb="4" eb="7">
      <t>セイサンセイ</t>
    </rPh>
    <phoneticPr fontId="3"/>
  </si>
  <si>
    <t>預り金・仮受金</t>
  </si>
  <si>
    <t>法定福利費率</t>
    <rPh sb="0" eb="2">
      <t>ホウテイ</t>
    </rPh>
    <rPh sb="2" eb="4">
      <t>フクリ</t>
    </rPh>
    <rPh sb="4" eb="5">
      <t>ヒ</t>
    </rPh>
    <rPh sb="5" eb="6">
      <t>リツ</t>
    </rPh>
    <phoneticPr fontId="3"/>
  </si>
  <si>
    <t>短期借入金（役員借入）</t>
  </si>
  <si>
    <t>短期借入金（外部調達）</t>
  </si>
  <si>
    <t>上記以外の他流動負債</t>
  </si>
  <si>
    <t>交際費</t>
  </si>
  <si>
    <t>Ⓞ他流動負債合計</t>
  </si>
  <si>
    <t>会議費</t>
  </si>
  <si>
    <t>Ⓟ流動負債合計ⓃⓄ</t>
  </si>
  <si>
    <t>社債・リース債務</t>
  </si>
  <si>
    <t>上記以外の固定負債</t>
  </si>
  <si>
    <t>通信費</t>
  </si>
  <si>
    <t>Ⓠ固定負債合計</t>
  </si>
  <si>
    <t>Ⓡ負債合計ⓅⓆ</t>
  </si>
  <si>
    <t>修繕費</t>
  </si>
  <si>
    <t>Ⓢ資本金合計</t>
  </si>
  <si>
    <t>Ⓣ資本剰余金合計</t>
  </si>
  <si>
    <t>新聞図書費</t>
  </si>
  <si>
    <t>Ⓤ利益剰余金合計</t>
  </si>
  <si>
    <t>Ⓥ自己株式</t>
  </si>
  <si>
    <t>前期</t>
  </si>
  <si>
    <t>当期</t>
  </si>
  <si>
    <t>保険積立金</t>
  </si>
  <si>
    <t>万円</t>
    <rPh sb="0" eb="2">
      <t>マンエン</t>
    </rPh>
    <phoneticPr fontId="3"/>
  </si>
  <si>
    <t>％</t>
    <phoneticPr fontId="3"/>
  </si>
  <si>
    <t>①</t>
    <phoneticPr fontId="3"/>
  </si>
  <si>
    <t>②</t>
    <phoneticPr fontId="3"/>
  </si>
  <si>
    <t>③</t>
    <phoneticPr fontId="3"/>
  </si>
  <si>
    <t>④</t>
    <phoneticPr fontId="3"/>
  </si>
  <si>
    <t>借入金返済資金</t>
    <rPh sb="0" eb="2">
      <t>カリイレ</t>
    </rPh>
    <rPh sb="2" eb="3">
      <t>キン</t>
    </rPh>
    <rPh sb="3" eb="5">
      <t>ヘンサイ</t>
    </rPh>
    <rPh sb="5" eb="7">
      <t>シキン</t>
    </rPh>
    <phoneticPr fontId="3"/>
  </si>
  <si>
    <t>死亡退職金</t>
    <rPh sb="0" eb="2">
      <t>シボウ</t>
    </rPh>
    <rPh sb="2" eb="5">
      <t>タイショクキン</t>
    </rPh>
    <phoneticPr fontId="3"/>
  </si>
  <si>
    <t>自社株買取資金</t>
    <rPh sb="0" eb="2">
      <t>ジシャ</t>
    </rPh>
    <rPh sb="2" eb="3">
      <t>カブ</t>
    </rPh>
    <rPh sb="3" eb="5">
      <t>カイトリ</t>
    </rPh>
    <rPh sb="5" eb="7">
      <t>シキン</t>
    </rPh>
    <phoneticPr fontId="3"/>
  </si>
  <si>
    <t>業績悪化の補填資金</t>
    <rPh sb="0" eb="2">
      <t>ギョウセキ</t>
    </rPh>
    <rPh sb="2" eb="4">
      <t>アッカ</t>
    </rPh>
    <rPh sb="5" eb="7">
      <t>ホテン</t>
    </rPh>
    <rPh sb="7" eb="9">
      <t>シキン</t>
    </rPh>
    <phoneticPr fontId="3"/>
  </si>
  <si>
    <t>⑤</t>
    <phoneticPr fontId="3"/>
  </si>
  <si>
    <t>【３】保障額診断（事業継続）</t>
    <rPh sb="3" eb="5">
      <t>ホショウ</t>
    </rPh>
    <rPh sb="5" eb="6">
      <t>ガク</t>
    </rPh>
    <rPh sb="6" eb="8">
      <t>シンダン</t>
    </rPh>
    <rPh sb="9" eb="11">
      <t>ジギョウ</t>
    </rPh>
    <rPh sb="11" eb="13">
      <t>ケイゾク</t>
    </rPh>
    <phoneticPr fontId="3"/>
  </si>
  <si>
    <t>A</t>
    <phoneticPr fontId="3"/>
  </si>
  <si>
    <t>B</t>
    <phoneticPr fontId="3"/>
  </si>
  <si>
    <t>C</t>
    <phoneticPr fontId="3"/>
  </si>
  <si>
    <t>D</t>
    <phoneticPr fontId="3"/>
  </si>
  <si>
    <t>④業績悪化の補填資金</t>
    <rPh sb="1" eb="3">
      <t>ギョウセキ</t>
    </rPh>
    <rPh sb="3" eb="5">
      <t>アッカ</t>
    </rPh>
    <rPh sb="6" eb="8">
      <t>ホテン</t>
    </rPh>
    <rPh sb="8" eb="10">
      <t>シキン</t>
    </rPh>
    <phoneticPr fontId="3"/>
  </si>
  <si>
    <t>経営者に万一があった場合、会社に大きく影響を与える可能性が高いです。特に創業社長に万一があった場合</t>
    <rPh sb="0" eb="2">
      <t>ケイエイ</t>
    </rPh>
    <rPh sb="2" eb="3">
      <t>シャ</t>
    </rPh>
    <rPh sb="4" eb="6">
      <t>マンイチ</t>
    </rPh>
    <rPh sb="10" eb="12">
      <t>バアイ</t>
    </rPh>
    <rPh sb="13" eb="15">
      <t>カイシャ</t>
    </rPh>
    <rPh sb="16" eb="17">
      <t>オオ</t>
    </rPh>
    <rPh sb="19" eb="21">
      <t>エイキョウ</t>
    </rPh>
    <rPh sb="22" eb="23">
      <t>アタ</t>
    </rPh>
    <rPh sb="25" eb="28">
      <t>カノウセイ</t>
    </rPh>
    <rPh sb="29" eb="30">
      <t>タカ</t>
    </rPh>
    <rPh sb="34" eb="35">
      <t>トク</t>
    </rPh>
    <rPh sb="36" eb="38">
      <t>ソウギョウ</t>
    </rPh>
    <rPh sb="38" eb="40">
      <t>シャチョウ</t>
    </rPh>
    <rPh sb="41" eb="43">
      <t>マンイチ</t>
    </rPh>
    <rPh sb="47" eb="49">
      <t>バアイ</t>
    </rPh>
    <phoneticPr fontId="3"/>
  </si>
  <si>
    <t>に会社に与える影響は甚大です。どの程度の影響があるかを可視化し、リスクに備えておくことが重要です。</t>
    <rPh sb="1" eb="3">
      <t>カイシャ</t>
    </rPh>
    <rPh sb="4" eb="5">
      <t>アタ</t>
    </rPh>
    <rPh sb="7" eb="9">
      <t>エイキョウ</t>
    </rPh>
    <rPh sb="10" eb="12">
      <t>ジンダイ</t>
    </rPh>
    <rPh sb="17" eb="19">
      <t>テイド</t>
    </rPh>
    <rPh sb="20" eb="22">
      <t>エイキョウ</t>
    </rPh>
    <rPh sb="27" eb="30">
      <t>カシカ</t>
    </rPh>
    <rPh sb="36" eb="37">
      <t>ソナ</t>
    </rPh>
    <rPh sb="44" eb="46">
      <t>ジュウヨウ</t>
    </rPh>
    <phoneticPr fontId="3"/>
  </si>
  <si>
    <t>年間売上減少額</t>
    <rPh sb="0" eb="2">
      <t>ネンカン</t>
    </rPh>
    <rPh sb="2" eb="4">
      <t>ウリアゲ</t>
    </rPh>
    <rPh sb="4" eb="6">
      <t>ゲンショウ</t>
    </rPh>
    <rPh sb="6" eb="7">
      <t>ガク</t>
    </rPh>
    <phoneticPr fontId="3"/>
  </si>
  <si>
    <t>年間利益喪失額</t>
    <rPh sb="0" eb="2">
      <t>ネンカン</t>
    </rPh>
    <rPh sb="2" eb="4">
      <t>リエキ</t>
    </rPh>
    <rPh sb="4" eb="6">
      <t>ソウシツ</t>
    </rPh>
    <rPh sb="6" eb="7">
      <t>ガク</t>
    </rPh>
    <phoneticPr fontId="3"/>
  </si>
  <si>
    <t>事業立て直しにかかる期間</t>
    <rPh sb="0" eb="2">
      <t>ジギョウ</t>
    </rPh>
    <rPh sb="2" eb="3">
      <t>タ</t>
    </rPh>
    <rPh sb="4" eb="5">
      <t>ナオ</t>
    </rPh>
    <rPh sb="10" eb="12">
      <t>キカン</t>
    </rPh>
    <phoneticPr fontId="3"/>
  </si>
  <si>
    <t>年</t>
    <rPh sb="0" eb="1">
      <t>トシ</t>
    </rPh>
    <phoneticPr fontId="3"/>
  </si>
  <si>
    <t>直近売上総利益率（粗利益率）</t>
    <rPh sb="0" eb="2">
      <t>チョッキン</t>
    </rPh>
    <rPh sb="2" eb="4">
      <t>ウリアゲ</t>
    </rPh>
    <rPh sb="4" eb="5">
      <t>ソウ</t>
    </rPh>
    <rPh sb="5" eb="7">
      <t>リエキ</t>
    </rPh>
    <rPh sb="7" eb="8">
      <t>リツ</t>
    </rPh>
    <rPh sb="9" eb="12">
      <t>アラリエキ</t>
    </rPh>
    <rPh sb="12" eb="13">
      <t>リツ</t>
    </rPh>
    <phoneticPr fontId="3"/>
  </si>
  <si>
    <t>減価償却費</t>
  </si>
  <si>
    <t>既保険保障額</t>
    <rPh sb="0" eb="1">
      <t>スデ</t>
    </rPh>
    <rPh sb="1" eb="3">
      <t>ホケン</t>
    </rPh>
    <rPh sb="3" eb="5">
      <t>ホショウ</t>
    </rPh>
    <rPh sb="5" eb="6">
      <t>ガク</t>
    </rPh>
    <phoneticPr fontId="3"/>
  </si>
  <si>
    <t>不足保障額</t>
    <rPh sb="0" eb="2">
      <t>フソク</t>
    </rPh>
    <rPh sb="2" eb="4">
      <t>ホショウ</t>
    </rPh>
    <rPh sb="4" eb="5">
      <t>ガク</t>
    </rPh>
    <phoneticPr fontId="3"/>
  </si>
  <si>
    <t>御社における不足保障額について</t>
    <rPh sb="0" eb="2">
      <t>オンシャ</t>
    </rPh>
    <rPh sb="6" eb="8">
      <t>フソク</t>
    </rPh>
    <rPh sb="8" eb="10">
      <t>ホショウ</t>
    </rPh>
    <rPh sb="10" eb="11">
      <t>ガク</t>
    </rPh>
    <phoneticPr fontId="3"/>
  </si>
  <si>
    <t>業績悪化の補填資金の考え方はⒶ経営者に万一の事があった場合に想定される年間売上高を試算し、Ⓑ現状の</t>
    <rPh sb="0" eb="2">
      <t>ギョウセキ</t>
    </rPh>
    <rPh sb="2" eb="4">
      <t>アッカ</t>
    </rPh>
    <rPh sb="5" eb="7">
      <t>ホテン</t>
    </rPh>
    <rPh sb="7" eb="9">
      <t>シキン</t>
    </rPh>
    <rPh sb="10" eb="11">
      <t>カンガ</t>
    </rPh>
    <rPh sb="12" eb="13">
      <t>カタ</t>
    </rPh>
    <rPh sb="15" eb="18">
      <t>ケイエイシャ</t>
    </rPh>
    <rPh sb="19" eb="21">
      <t>マンイチ</t>
    </rPh>
    <rPh sb="22" eb="23">
      <t>コト</t>
    </rPh>
    <rPh sb="27" eb="29">
      <t>バアイ</t>
    </rPh>
    <rPh sb="30" eb="32">
      <t>ソウテイ</t>
    </rPh>
    <rPh sb="35" eb="37">
      <t>ネンカン</t>
    </rPh>
    <rPh sb="37" eb="39">
      <t>ウリアゲ</t>
    </rPh>
    <rPh sb="39" eb="40">
      <t>タカ</t>
    </rPh>
    <rPh sb="41" eb="43">
      <t>シサン</t>
    </rPh>
    <rPh sb="46" eb="48">
      <t>ゲンジョウ</t>
    </rPh>
    <phoneticPr fontId="3"/>
  </si>
  <si>
    <t>る期間を踏まえて算出します。</t>
    <rPh sb="1" eb="3">
      <t>キカン</t>
    </rPh>
    <rPh sb="4" eb="5">
      <t>フ</t>
    </rPh>
    <rPh sb="8" eb="10">
      <t>サンシュツ</t>
    </rPh>
    <phoneticPr fontId="3"/>
  </si>
  <si>
    <t>▶上記不足保障額がある場合は、会社にリスクがあるという事を意味していますので、早急な対策が求められます。</t>
    <rPh sb="1" eb="3">
      <t>ジョウキ</t>
    </rPh>
    <rPh sb="3" eb="5">
      <t>フソク</t>
    </rPh>
    <rPh sb="5" eb="7">
      <t>ホショウ</t>
    </rPh>
    <rPh sb="7" eb="8">
      <t>ガク</t>
    </rPh>
    <rPh sb="11" eb="13">
      <t>バアイ</t>
    </rPh>
    <rPh sb="15" eb="17">
      <t>カイシャ</t>
    </rPh>
    <rPh sb="27" eb="28">
      <t>コト</t>
    </rPh>
    <rPh sb="29" eb="31">
      <t>イミ</t>
    </rPh>
    <rPh sb="39" eb="41">
      <t>ソウキュウ</t>
    </rPh>
    <rPh sb="42" eb="44">
      <t>タイサク</t>
    </rPh>
    <rPh sb="45" eb="46">
      <t>モト</t>
    </rPh>
    <phoneticPr fontId="3"/>
  </si>
  <si>
    <t>補足事項①普通決議と特別決議</t>
    <rPh sb="0" eb="2">
      <t>ホソク</t>
    </rPh>
    <rPh sb="2" eb="4">
      <t>ジコウ</t>
    </rPh>
    <rPh sb="5" eb="7">
      <t>フツウ</t>
    </rPh>
    <rPh sb="7" eb="9">
      <t>ケツギ</t>
    </rPh>
    <rPh sb="10" eb="12">
      <t>トクベツ</t>
    </rPh>
    <rPh sb="12" eb="14">
      <t>ケツギ</t>
    </rPh>
    <phoneticPr fontId="3"/>
  </si>
  <si>
    <r>
      <t>売</t>
    </r>
    <r>
      <rPr>
        <b/>
        <sz val="11"/>
        <rFont val="游ゴシック"/>
        <family val="3"/>
        <charset val="128"/>
        <scheme val="minor"/>
      </rPr>
      <t>上総利益率（粗利益率）を掛けたものをⒸ年間利益喪失額とする。Ⓓ後継者が年間利益喪失額を埋める為にかか</t>
    </r>
    <rPh sb="0" eb="2">
      <t>ウリアゲ</t>
    </rPh>
    <rPh sb="2" eb="3">
      <t>ソウ</t>
    </rPh>
    <rPh sb="3" eb="5">
      <t>リエキ</t>
    </rPh>
    <rPh sb="5" eb="6">
      <t>リツ</t>
    </rPh>
    <rPh sb="7" eb="10">
      <t>アラリエキ</t>
    </rPh>
    <rPh sb="10" eb="11">
      <t>リツ</t>
    </rPh>
    <rPh sb="13" eb="14">
      <t>カ</t>
    </rPh>
    <rPh sb="20" eb="22">
      <t>ネンカン</t>
    </rPh>
    <rPh sb="22" eb="24">
      <t>リエキ</t>
    </rPh>
    <rPh sb="24" eb="26">
      <t>ソウシツ</t>
    </rPh>
    <rPh sb="26" eb="27">
      <t>ガク</t>
    </rPh>
    <rPh sb="32" eb="35">
      <t>コウケイシャ</t>
    </rPh>
    <rPh sb="36" eb="38">
      <t>ネンカン</t>
    </rPh>
    <rPh sb="38" eb="40">
      <t>リエキ</t>
    </rPh>
    <rPh sb="40" eb="42">
      <t>ソウシツ</t>
    </rPh>
    <rPh sb="42" eb="43">
      <t>ガク</t>
    </rPh>
    <rPh sb="44" eb="45">
      <t>ウ</t>
    </rPh>
    <rPh sb="47" eb="48">
      <t>タメ</t>
    </rPh>
    <phoneticPr fontId="3"/>
  </si>
  <si>
    <t>補足事項②経営者保証に関するガイドライン</t>
    <rPh sb="0" eb="2">
      <t>ホソク</t>
    </rPh>
    <rPh sb="2" eb="4">
      <t>ジコウ</t>
    </rPh>
    <rPh sb="5" eb="8">
      <t>ケイエイシャ</t>
    </rPh>
    <rPh sb="8" eb="10">
      <t>ホショウ</t>
    </rPh>
    <rPh sb="11" eb="12">
      <t>カン</t>
    </rPh>
    <phoneticPr fontId="3"/>
  </si>
  <si>
    <r>
      <t>全国銀行協会と日本商工会議所が</t>
    </r>
    <r>
      <rPr>
        <b/>
        <sz val="11"/>
        <rFont val="游ゴシック"/>
        <family val="3"/>
        <charset val="128"/>
        <scheme val="minor"/>
      </rPr>
      <t>「経営者保証に関するガ イドライン（以下、「ガイドライン」）」</t>
    </r>
    <r>
      <rPr>
        <sz val="11"/>
        <rFont val="游ゴシック"/>
        <family val="3"/>
        <charset val="128"/>
        <scheme val="minor"/>
      </rPr>
      <t xml:space="preserve">を策定しました。 
「ガイドライン」は、中小企業、経営者、金融機関共通の自主的なルールと位置付けられており、法的 な拘束力はありませんが、関係者が自発的に尊重し、遵守することが期待されています。 
</t>
    </r>
    <r>
      <rPr>
        <b/>
        <sz val="11"/>
        <rFont val="游ゴシック"/>
        <family val="3"/>
        <charset val="128"/>
        <scheme val="minor"/>
      </rPr>
      <t xml:space="preserve">①資産の所有やお金のやり取りに関して、法人と経営者が明確に区分されていること
（法人個人の分離） 
②財務基盤が強化されており、法人のみの資産や収益力で借入金の返済が可能であること（財務 基盤の強化） 
③金融機関に対し、適時適切に財務情報が開示されていること
（経営の透明性確保） 
</t>
    </r>
    <r>
      <rPr>
        <sz val="11"/>
        <rFont val="游ゴシック"/>
        <family val="3"/>
        <charset val="128"/>
        <scheme val="minor"/>
      </rPr>
      <t xml:space="preserve">
の３要件を将来に亘って充足する体制を整備されていることが必要とされています。この３要件の全 てまたは一部を満たせば、事業者は経営者保証なしで融資を受けられる可能性や既に提供している経営者保証を見直すことができる可能性があります。</t>
    </r>
    <phoneticPr fontId="3"/>
  </si>
  <si>
    <t>前期</t>
    <rPh sb="0" eb="2">
      <t>ゼンキ</t>
    </rPh>
    <phoneticPr fontId="3"/>
  </si>
  <si>
    <t>当期</t>
    <rPh sb="0" eb="2">
      <t>トウキ</t>
    </rPh>
    <phoneticPr fontId="3"/>
  </si>
  <si>
    <t>前期比</t>
  </si>
  <si>
    <t>販売管理費内訳（詳細）</t>
  </si>
  <si>
    <t>①売上高合計</t>
  </si>
  <si>
    <t>預金</t>
  </si>
  <si>
    <t>②期首商品棚卸高</t>
  </si>
  <si>
    <t>Ⓐ現金･預金合計</t>
  </si>
  <si>
    <t>未払金・未払給与</t>
  </si>
  <si>
    <t>④期末商品棚卸高</t>
  </si>
  <si>
    <t>賞与・退職金</t>
  </si>
  <si>
    <t>Ⓑ売上債権合計</t>
  </si>
  <si>
    <t>法定福利費</t>
  </si>
  <si>
    <t>Ⓒ有価証券合計</t>
  </si>
  <si>
    <t>福利厚生費</t>
  </si>
  <si>
    <t>Ⓓ当座資産合計Ⓐ～Ⓒ</t>
  </si>
  <si>
    <t>通勤旅費</t>
  </si>
  <si>
    <t>採用教育費</t>
  </si>
  <si>
    <t>Ⓔ棚卸資産合計</t>
  </si>
  <si>
    <t>外注費・派遣外注費</t>
  </si>
  <si>
    <t>仮払金</t>
  </si>
  <si>
    <t>短期貸付金</t>
  </si>
  <si>
    <t>広告宣伝費</t>
  </si>
  <si>
    <t>上記以外の流動資産</t>
  </si>
  <si>
    <t>Ⓖ流動資産合計Ⓓ～Ⓕ</t>
  </si>
  <si>
    <t>建物・付属設備・構築物</t>
  </si>
  <si>
    <t>機械・工具器具備品・車両運搬具</t>
  </si>
  <si>
    <t>土地</t>
  </si>
  <si>
    <t>上記以外の有形固定資産</t>
  </si>
  <si>
    <t>水道光熱費</t>
  </si>
  <si>
    <t>Ⓗ有形固定資産計</t>
  </si>
  <si>
    <t>リース料</t>
  </si>
  <si>
    <t>上記以外の無形固定資産</t>
  </si>
  <si>
    <t>Ⓘ無形固定資産計</t>
  </si>
  <si>
    <t>租税公課</t>
  </si>
  <si>
    <t>出資金</t>
  </si>
  <si>
    <t>敷金・差入保証金</t>
  </si>
  <si>
    <t>上記以外の投資等</t>
  </si>
  <si>
    <t>Ⓙ投資その他資産合計</t>
  </si>
  <si>
    <t>Ⓚ固定資産合計Ⓗ～Ⓙ</t>
  </si>
  <si>
    <t>Ⓛ繰延資産合計</t>
  </si>
  <si>
    <t>Ⓜ資産合計ⒼⓀⓁ</t>
  </si>
  <si>
    <t>Ⓜ負債･純資産合計ⓇⓌ</t>
  </si>
  <si>
    <t>受取手形</t>
  </si>
  <si>
    <t>販売促進費</t>
  </si>
  <si>
    <t>長期借入金（役員借入）</t>
  </si>
  <si>
    <t>長期借入金（外部調達）</t>
  </si>
  <si>
    <t>投資有価証券</t>
  </si>
  <si>
    <t>長期前払費用</t>
  </si>
  <si>
    <t>【２】決算書概要</t>
    <phoneticPr fontId="3"/>
  </si>
  <si>
    <t>資産</t>
    <rPh sb="0" eb="2">
      <t>シサン</t>
    </rPh>
    <phoneticPr fontId="3"/>
  </si>
  <si>
    <t>負債＆資本</t>
    <rPh sb="0" eb="2">
      <t>フサイ</t>
    </rPh>
    <rPh sb="3" eb="5">
      <t>シホン</t>
    </rPh>
    <phoneticPr fontId="3"/>
  </si>
  <si>
    <t>流動資産</t>
    <rPh sb="0" eb="2">
      <t>リュウドウ</t>
    </rPh>
    <rPh sb="2" eb="4">
      <t>シサン</t>
    </rPh>
    <phoneticPr fontId="3"/>
  </si>
  <si>
    <t>固定資産</t>
    <rPh sb="0" eb="2">
      <t>コテイ</t>
    </rPh>
    <rPh sb="2" eb="4">
      <t>シサン</t>
    </rPh>
    <phoneticPr fontId="3"/>
  </si>
  <si>
    <t>繰延資産</t>
  </si>
  <si>
    <t>流動負債</t>
    <rPh sb="0" eb="2">
      <t>リュウドウ</t>
    </rPh>
    <rPh sb="2" eb="4">
      <t>フサイ</t>
    </rPh>
    <phoneticPr fontId="3"/>
  </si>
  <si>
    <t>固定負債</t>
    <rPh sb="0" eb="2">
      <t>コテイ</t>
    </rPh>
    <rPh sb="2" eb="4">
      <t>フサイ</t>
    </rPh>
    <phoneticPr fontId="3"/>
  </si>
  <si>
    <t>純資産</t>
    <rPh sb="0" eb="3">
      <t>ジュンシサン</t>
    </rPh>
    <phoneticPr fontId="3"/>
  </si>
  <si>
    <t>当期純利益</t>
    <rPh sb="0" eb="2">
      <t>トウキ</t>
    </rPh>
    <rPh sb="2" eb="5">
      <t>ジュンリエキ</t>
    </rPh>
    <phoneticPr fontId="3"/>
  </si>
  <si>
    <t>販売管理費</t>
    <rPh sb="0" eb="2">
      <t>ハンバイ</t>
    </rPh>
    <rPh sb="2" eb="5">
      <t>カンリヒ</t>
    </rPh>
    <phoneticPr fontId="3"/>
  </si>
  <si>
    <t>変動費</t>
    <rPh sb="0" eb="2">
      <t>ヘンドウ</t>
    </rPh>
    <rPh sb="2" eb="3">
      <t>ヒ</t>
    </rPh>
    <phoneticPr fontId="3"/>
  </si>
  <si>
    <t>売上高</t>
    <rPh sb="0" eb="2">
      <t>ウリアゲ</t>
    </rPh>
    <rPh sb="2" eb="3">
      <t>タカ</t>
    </rPh>
    <phoneticPr fontId="3"/>
  </si>
  <si>
    <t>人財費</t>
    <rPh sb="0" eb="2">
      <t>ジンザイ</t>
    </rPh>
    <rPh sb="2" eb="3">
      <t>ヒ</t>
    </rPh>
    <phoneticPr fontId="3"/>
  </si>
  <si>
    <t>営業費</t>
    <rPh sb="0" eb="2">
      <t>エイギョウ</t>
    </rPh>
    <rPh sb="2" eb="3">
      <t>ヒ</t>
    </rPh>
    <phoneticPr fontId="3"/>
  </si>
  <si>
    <t>維持費</t>
    <rPh sb="0" eb="3">
      <t>イジヒ</t>
    </rPh>
    <phoneticPr fontId="3"/>
  </si>
  <si>
    <t>その他固定費</t>
    <rPh sb="2" eb="3">
      <t>ホカ</t>
    </rPh>
    <rPh sb="3" eb="6">
      <t>コテイヒ</t>
    </rPh>
    <phoneticPr fontId="3"/>
  </si>
  <si>
    <t>営業利益</t>
    <rPh sb="0" eb="2">
      <t>エイギョウ</t>
    </rPh>
    <rPh sb="2" eb="4">
      <t>リエキ</t>
    </rPh>
    <phoneticPr fontId="3"/>
  </si>
  <si>
    <t>支払利息・法人税等</t>
    <rPh sb="0" eb="2">
      <t>シハライ</t>
    </rPh>
    <rPh sb="2" eb="4">
      <t>リソク</t>
    </rPh>
    <rPh sb="5" eb="8">
      <t>ホウジンゼイ</t>
    </rPh>
    <rPh sb="8" eb="9">
      <t>ナド</t>
    </rPh>
    <phoneticPr fontId="3"/>
  </si>
  <si>
    <t>【３】決算書サマリ(BS)</t>
    <rPh sb="3" eb="6">
      <t>ケッサンショ</t>
    </rPh>
    <phoneticPr fontId="3"/>
  </si>
  <si>
    <t>流動資産の変化</t>
    <rPh sb="0" eb="2">
      <t>リュウドウ</t>
    </rPh>
    <rPh sb="2" eb="4">
      <t>シサン</t>
    </rPh>
    <rPh sb="5" eb="7">
      <t>ヘンカ</t>
    </rPh>
    <phoneticPr fontId="3"/>
  </si>
  <si>
    <t>固定資産の変化</t>
    <rPh sb="0" eb="2">
      <t>コテイ</t>
    </rPh>
    <rPh sb="2" eb="4">
      <t>シサン</t>
    </rPh>
    <rPh sb="5" eb="7">
      <t>ヘンカ</t>
    </rPh>
    <phoneticPr fontId="3"/>
  </si>
  <si>
    <t>繰延資産の変化</t>
    <rPh sb="0" eb="2">
      <t>クリノベ</t>
    </rPh>
    <rPh sb="2" eb="4">
      <t>シサン</t>
    </rPh>
    <rPh sb="5" eb="7">
      <t>ヘンカ</t>
    </rPh>
    <phoneticPr fontId="3"/>
  </si>
  <si>
    <t>流動負債の変化</t>
    <rPh sb="0" eb="2">
      <t>リュウドウ</t>
    </rPh>
    <rPh sb="2" eb="4">
      <t>フサイ</t>
    </rPh>
    <rPh sb="5" eb="7">
      <t>ヘンカ</t>
    </rPh>
    <phoneticPr fontId="3"/>
  </si>
  <si>
    <t>固定負債の変化</t>
    <rPh sb="0" eb="2">
      <t>コテイ</t>
    </rPh>
    <rPh sb="2" eb="4">
      <t>フサイ</t>
    </rPh>
    <rPh sb="5" eb="7">
      <t>ヘンカ</t>
    </rPh>
    <phoneticPr fontId="3"/>
  </si>
  <si>
    <t>純資産の変化</t>
    <rPh sb="0" eb="3">
      <t>ジュンシサン</t>
    </rPh>
    <rPh sb="4" eb="6">
      <t>ヘンカ</t>
    </rPh>
    <phoneticPr fontId="3"/>
  </si>
  <si>
    <t>前期の損益計算書（PL)　  単位：万円</t>
    <rPh sb="0" eb="2">
      <t>ゼンキ</t>
    </rPh>
    <rPh sb="3" eb="8">
      <t>ソンエキケイサンショ</t>
    </rPh>
    <rPh sb="15" eb="17">
      <t>タンイ</t>
    </rPh>
    <rPh sb="18" eb="20">
      <t>マンエン</t>
    </rPh>
    <phoneticPr fontId="3"/>
  </si>
  <si>
    <t>当期の損益計算書（PL)　  単位：万円</t>
    <rPh sb="0" eb="2">
      <t>トウキ</t>
    </rPh>
    <rPh sb="3" eb="8">
      <t>ソンエキケイサンショ</t>
    </rPh>
    <rPh sb="15" eb="17">
      <t>タンイ</t>
    </rPh>
    <rPh sb="18" eb="20">
      <t>マンエン</t>
    </rPh>
    <phoneticPr fontId="3"/>
  </si>
  <si>
    <t>前期の貸借対照表（BS)  　単位：万円</t>
    <rPh sb="0" eb="2">
      <t>ゼンキ</t>
    </rPh>
    <rPh sb="3" eb="5">
      <t>タイシャク</t>
    </rPh>
    <rPh sb="5" eb="7">
      <t>タイショウ</t>
    </rPh>
    <rPh sb="7" eb="8">
      <t>オモテ</t>
    </rPh>
    <rPh sb="15" eb="17">
      <t>タンイ</t>
    </rPh>
    <rPh sb="18" eb="20">
      <t>マンエン</t>
    </rPh>
    <phoneticPr fontId="3"/>
  </si>
  <si>
    <t>当期の貸借対照表（BS)　  単位：万円</t>
    <rPh sb="0" eb="2">
      <t>トウキ</t>
    </rPh>
    <rPh sb="3" eb="5">
      <t>タイシャク</t>
    </rPh>
    <rPh sb="5" eb="7">
      <t>タイショウ</t>
    </rPh>
    <rPh sb="7" eb="8">
      <t>オモテ</t>
    </rPh>
    <rPh sb="15" eb="17">
      <t>タンイ</t>
    </rPh>
    <rPh sb="18" eb="20">
      <t>マンエン</t>
    </rPh>
    <phoneticPr fontId="3"/>
  </si>
  <si>
    <t>財務フィードバックシート</t>
    <rPh sb="0" eb="2">
      <t>ザイム</t>
    </rPh>
    <phoneticPr fontId="3"/>
  </si>
  <si>
    <t>差額</t>
    <rPh sb="0" eb="2">
      <t>サガク</t>
    </rPh>
    <phoneticPr fontId="3"/>
  </si>
  <si>
    <t>今期</t>
  </si>
  <si>
    <r>
      <t>決算書でROAを見ることは、</t>
    </r>
    <r>
      <rPr>
        <b/>
        <sz val="28"/>
        <color rgb="FFFF0000"/>
        <rFont val="游ゴシック"/>
        <family val="3"/>
        <charset val="128"/>
        <scheme val="minor"/>
      </rPr>
      <t>経営効率や資産活用の適切さを具体的に把握する手段</t>
    </r>
    <r>
      <rPr>
        <sz val="28"/>
        <rFont val="游ゴシック"/>
        <family val="3"/>
        <charset val="128"/>
        <scheme val="minor"/>
      </rPr>
      <t>となります。これは、企業の現在の実力だけでなく、将来の成長可能性やリスク管理の状況を理解する上で欠かせない視点です。</t>
    </r>
    <phoneticPr fontId="3"/>
  </si>
  <si>
    <t>営業外費用</t>
    <rPh sb="0" eb="3">
      <t>エイギョウガイ</t>
    </rPh>
    <rPh sb="3" eb="5">
      <t>ヒヨウ</t>
    </rPh>
    <phoneticPr fontId="3"/>
  </si>
  <si>
    <t>営業外収益</t>
    <rPh sb="0" eb="3">
      <t>エイギョウガイ</t>
    </rPh>
    <rPh sb="3" eb="5">
      <t>シュウエキ</t>
    </rPh>
    <phoneticPr fontId="45"/>
  </si>
  <si>
    <t>内、保険積立金</t>
    <rPh sb="0" eb="1">
      <t>ウチ</t>
    </rPh>
    <rPh sb="2" eb="4">
      <t>ホケン</t>
    </rPh>
    <rPh sb="4" eb="6">
      <t>ツミタテ</t>
    </rPh>
    <rPh sb="6" eb="7">
      <t>キン</t>
    </rPh>
    <phoneticPr fontId="3"/>
  </si>
  <si>
    <t>内、投資有価証券</t>
    <rPh sb="0" eb="1">
      <t>ウチ</t>
    </rPh>
    <rPh sb="2" eb="4">
      <t>トウシ</t>
    </rPh>
    <rPh sb="4" eb="6">
      <t>ユウカ</t>
    </rPh>
    <rPh sb="6" eb="8">
      <t>ショウケン</t>
    </rPh>
    <phoneticPr fontId="3"/>
  </si>
  <si>
    <t>投資その他資産</t>
    <rPh sb="0" eb="2">
      <t>トウシ</t>
    </rPh>
    <rPh sb="4" eb="5">
      <t>ホカ</t>
    </rPh>
    <rPh sb="5" eb="7">
      <t>シサン</t>
    </rPh>
    <phoneticPr fontId="3"/>
  </si>
  <si>
    <t>人件費</t>
    <rPh sb="0" eb="3">
      <t>ジンケンヒ</t>
    </rPh>
    <phoneticPr fontId="45"/>
  </si>
  <si>
    <t>今期</t>
    <rPh sb="0" eb="2">
      <t>コンキ</t>
    </rPh>
    <phoneticPr fontId="3"/>
  </si>
  <si>
    <t>ROA</t>
    <phoneticPr fontId="3"/>
  </si>
  <si>
    <t>無形固定資産</t>
    <rPh sb="0" eb="2">
      <t>ムケイ</t>
    </rPh>
    <rPh sb="2" eb="4">
      <t>コテイ</t>
    </rPh>
    <rPh sb="4" eb="6">
      <t>シサン</t>
    </rPh>
    <phoneticPr fontId="3"/>
  </si>
  <si>
    <t>5％以上が望ましい</t>
    <rPh sb="2" eb="4">
      <t>イジョウ</t>
    </rPh>
    <rPh sb="5" eb="6">
      <t>ノゾ</t>
    </rPh>
    <phoneticPr fontId="3"/>
  </si>
  <si>
    <t>製造原価</t>
    <rPh sb="0" eb="2">
      <t>セイゾウ</t>
    </rPh>
    <rPh sb="2" eb="4">
      <t>ゲンカ</t>
    </rPh>
    <phoneticPr fontId="3"/>
  </si>
  <si>
    <t>粗利率</t>
    <rPh sb="0" eb="3">
      <t>アラリリツ</t>
    </rPh>
    <phoneticPr fontId="3"/>
  </si>
  <si>
    <t>その他流動資産</t>
    <rPh sb="2" eb="3">
      <t>ホカ</t>
    </rPh>
    <rPh sb="3" eb="5">
      <t>リュウドウ</t>
    </rPh>
    <rPh sb="5" eb="7">
      <t>シサン</t>
    </rPh>
    <phoneticPr fontId="3"/>
  </si>
  <si>
    <t>内、土地・建物</t>
    <rPh sb="0" eb="1">
      <t>ウチ</t>
    </rPh>
    <rPh sb="2" eb="4">
      <t>トチ</t>
    </rPh>
    <rPh sb="5" eb="7">
      <t>タテモノ</t>
    </rPh>
    <phoneticPr fontId="3"/>
  </si>
  <si>
    <t>有形固定資産</t>
    <rPh sb="0" eb="2">
      <t>ユウケイ</t>
    </rPh>
    <rPh sb="2" eb="4">
      <t>コテイ</t>
    </rPh>
    <rPh sb="4" eb="6">
      <t>シサン</t>
    </rPh>
    <phoneticPr fontId="3"/>
  </si>
  <si>
    <t>総資産</t>
    <rPh sb="0" eb="3">
      <t>ソウシサン</t>
    </rPh>
    <phoneticPr fontId="45"/>
  </si>
  <si>
    <t>商品原価</t>
    <rPh sb="0" eb="2">
      <t>ショウヒン</t>
    </rPh>
    <rPh sb="2" eb="4">
      <t>ゲンカ</t>
    </rPh>
    <phoneticPr fontId="3"/>
  </si>
  <si>
    <t>売上原価</t>
    <rPh sb="0" eb="2">
      <t>ウリアゲ</t>
    </rPh>
    <rPh sb="2" eb="4">
      <t>ゲンカ</t>
    </rPh>
    <phoneticPr fontId="3"/>
  </si>
  <si>
    <t>棚卸資産</t>
    <rPh sb="0" eb="2">
      <t>タナオロシ</t>
    </rPh>
    <rPh sb="2" eb="4">
      <t>シサン</t>
    </rPh>
    <phoneticPr fontId="3"/>
  </si>
  <si>
    <t>流動資産</t>
    <rPh sb="0" eb="2">
      <t>リュウドウ</t>
    </rPh>
    <rPh sb="2" eb="4">
      <t>シサン</t>
    </rPh>
    <phoneticPr fontId="45"/>
  </si>
  <si>
    <t>現預金保有月数</t>
    <rPh sb="0" eb="3">
      <t>ゲンヨキン</t>
    </rPh>
    <rPh sb="3" eb="5">
      <t>ホユウ</t>
    </rPh>
    <rPh sb="5" eb="7">
      <t>ゲッスウ</t>
    </rPh>
    <phoneticPr fontId="45"/>
  </si>
  <si>
    <t>総資産対比</t>
    <rPh sb="0" eb="3">
      <t>ソウシサン</t>
    </rPh>
    <rPh sb="3" eb="5">
      <t>タイヒ</t>
    </rPh>
    <phoneticPr fontId="45"/>
  </si>
  <si>
    <t>内、現預金</t>
    <rPh sb="0" eb="1">
      <t>ウチ</t>
    </rPh>
    <rPh sb="2" eb="5">
      <t>ゲンヨキン</t>
    </rPh>
    <phoneticPr fontId="45"/>
  </si>
  <si>
    <t>当座資産</t>
    <rPh sb="0" eb="2">
      <t>トウザ</t>
    </rPh>
    <rPh sb="2" eb="4">
      <t>シサン</t>
    </rPh>
    <phoneticPr fontId="45"/>
  </si>
  <si>
    <t>売上高</t>
    <rPh sb="0" eb="2">
      <t>ウリアゲ</t>
    </rPh>
    <rPh sb="2" eb="3">
      <t>タカ</t>
    </rPh>
    <phoneticPr fontId="45"/>
  </si>
  <si>
    <t>変化しました</t>
    <rPh sb="0" eb="2">
      <t>ヘンカ</t>
    </rPh>
    <phoneticPr fontId="3"/>
  </si>
  <si>
    <t>当期純利益の変化</t>
    <rPh sb="0" eb="5">
      <t>トウキジュンリエキ</t>
    </rPh>
    <rPh sb="6" eb="8">
      <t>ヘンカ</t>
    </rPh>
    <phoneticPr fontId="3"/>
  </si>
  <si>
    <t>株主取引や資本取引による変化</t>
    <rPh sb="0" eb="2">
      <t>カブヌシ</t>
    </rPh>
    <rPh sb="2" eb="4">
      <t>トリヒキ</t>
    </rPh>
    <rPh sb="5" eb="7">
      <t>シホン</t>
    </rPh>
    <rPh sb="7" eb="9">
      <t>トリヒキ</t>
    </rPh>
    <rPh sb="12" eb="14">
      <t>ヘンカ</t>
    </rPh>
    <phoneticPr fontId="3"/>
  </si>
  <si>
    <t>純資産は前期と比較して</t>
    <rPh sb="0" eb="3">
      <t>ジュンシサン</t>
    </rPh>
    <rPh sb="4" eb="6">
      <t>ゼンキ</t>
    </rPh>
    <rPh sb="7" eb="9">
      <t>ヒカク</t>
    </rPh>
    <phoneticPr fontId="3"/>
  </si>
  <si>
    <t>自己資本比率は前期と比較して</t>
    <rPh sb="0" eb="2">
      <t>ジコ</t>
    </rPh>
    <rPh sb="2" eb="4">
      <t>シホン</t>
    </rPh>
    <rPh sb="4" eb="6">
      <t>ヒリツ</t>
    </rPh>
    <rPh sb="7" eb="9">
      <t>ゼンキ</t>
    </rPh>
    <rPh sb="10" eb="12">
      <t>ヒカク</t>
    </rPh>
    <phoneticPr fontId="3"/>
  </si>
  <si>
    <t>純資産の変化を分析することは、会社のお金の安定性や成長の方向を把握するために重要です。純資産が増えれば、利益が積み上がり会社が健全に成長していることを意味します。一方で、減少している場合は、経営に課題がないか確認する必要があります。この分析を通じて、会社の現状を正確に理解し、今後の経営方針や計画を適切に判断できます。</t>
    <phoneticPr fontId="3"/>
  </si>
  <si>
    <t>自己資本比率の変化を分析することは、会社の財務健全性を把握するために重要です。自己資本比率が高いほど、会社は借入れに依存せず、安定した資金調達ができていることを示します。逆に、自己資本比率が低下している場合、借入れが増えている可能性があり、財務リスクが高まっていることを意味します。</t>
    <phoneticPr fontId="3"/>
  </si>
  <si>
    <t>純資産が増加しているのは、利益が積み上がり、財務の安定性が向上していることを示します。この増加を活かして、新しい事業や設備投資に取り組む余地が広がります。今後もこの流れを維持するために、引き続き効率的な経営を心がけましょう。</t>
    <phoneticPr fontId="3"/>
  </si>
  <si>
    <t>純資産が減少しているのは、赤字や配当、特別損失が原因の可能性があります。このままでは財務の安定性が低下するため、収益の改善やコスト削減が必要です。原因をしっかり確認し、早めに対策を進めることが大切です。</t>
    <phoneticPr fontId="3"/>
  </si>
  <si>
    <t>自己資本比率が増加しているのは、財務の健全性が高まり、借入に依存せず安定した経営ができていることを示します。この状況は金融機関や投資家からの信頼にもつながります。今後も堅実な経営を続け、安定性をさらに強化していきましょう。</t>
    <phoneticPr fontId="3"/>
  </si>
  <si>
    <t>自己資本比率が減少しているのは、借入の増加や純資産の減少が原因の可能性があります。財務リスクが高まるため、借入依存度を下げる施策や純資産の強化が必要です。資金繰りやコスト構造を見直し、早めに改善策を講じましょう。</t>
    <phoneticPr fontId="3"/>
  </si>
  <si>
    <t>流動比率は前期と比較して</t>
    <rPh sb="0" eb="2">
      <t>リュウドウ</t>
    </rPh>
    <rPh sb="2" eb="4">
      <t>ヒリツ</t>
    </rPh>
    <rPh sb="5" eb="7">
      <t>ゼンキ</t>
    </rPh>
    <rPh sb="8" eb="10">
      <t>ヒカク</t>
    </rPh>
    <phoneticPr fontId="3"/>
  </si>
  <si>
    <t>固定長期適合率は前期と比較して</t>
    <rPh sb="0" eb="7">
      <t>コテイチョウキテキゴウリツ</t>
    </rPh>
    <rPh sb="8" eb="10">
      <t>ゼンキ</t>
    </rPh>
    <rPh sb="11" eb="13">
      <t>ヒカク</t>
    </rPh>
    <phoneticPr fontId="3"/>
  </si>
  <si>
    <r>
      <t>▶自己資本比率は</t>
    </r>
    <r>
      <rPr>
        <b/>
        <sz val="16"/>
        <color rgb="FFFF0000"/>
        <rFont val="游ゴシック"/>
        <family val="3"/>
        <charset val="128"/>
        <scheme val="minor"/>
      </rPr>
      <t>30％以上</t>
    </r>
    <r>
      <rPr>
        <sz val="11"/>
        <color theme="1"/>
        <rFont val="游ゴシック"/>
        <family val="3"/>
        <charset val="128"/>
        <scheme val="minor"/>
      </rPr>
      <t>を目指しましょう。</t>
    </r>
    <rPh sb="1" eb="7">
      <t>ジコシホンヒリツ</t>
    </rPh>
    <rPh sb="11" eb="13">
      <t>イジョウ</t>
    </rPh>
    <rPh sb="14" eb="16">
      <t>メザ</t>
    </rPh>
    <phoneticPr fontId="3"/>
  </si>
  <si>
    <r>
      <t>▶流動比率は</t>
    </r>
    <r>
      <rPr>
        <b/>
        <sz val="16"/>
        <color rgb="FFFF0000"/>
        <rFont val="游ゴシック"/>
        <family val="3"/>
        <charset val="128"/>
        <scheme val="minor"/>
      </rPr>
      <t>200％以上</t>
    </r>
    <r>
      <rPr>
        <sz val="11"/>
        <color theme="1"/>
        <rFont val="游ゴシック"/>
        <family val="3"/>
        <charset val="128"/>
        <scheme val="minor"/>
      </rPr>
      <t>を目指しましょう。</t>
    </r>
    <rPh sb="1" eb="3">
      <t>リュウドウ</t>
    </rPh>
    <rPh sb="3" eb="5">
      <t>ヒリツ</t>
    </rPh>
    <rPh sb="10" eb="12">
      <t>イジョウ</t>
    </rPh>
    <rPh sb="13" eb="15">
      <t>メザ</t>
    </rPh>
    <phoneticPr fontId="3"/>
  </si>
  <si>
    <r>
      <t>▶固定長期適合率は</t>
    </r>
    <r>
      <rPr>
        <b/>
        <sz val="16"/>
        <color rgb="FFFF0000"/>
        <rFont val="游ゴシック"/>
        <family val="3"/>
        <charset val="128"/>
        <scheme val="minor"/>
      </rPr>
      <t>100％未満</t>
    </r>
    <r>
      <rPr>
        <sz val="11"/>
        <rFont val="游ゴシック"/>
        <family val="3"/>
        <charset val="128"/>
        <scheme val="minor"/>
      </rPr>
      <t>を</t>
    </r>
    <r>
      <rPr>
        <sz val="11"/>
        <color theme="1"/>
        <rFont val="游ゴシック"/>
        <family val="3"/>
        <charset val="128"/>
        <scheme val="minor"/>
      </rPr>
      <t>目指しましょう。</t>
    </r>
    <rPh sb="1" eb="8">
      <t>コテイチョウキテキゴウリツ</t>
    </rPh>
    <rPh sb="13" eb="15">
      <t>ミマン</t>
    </rPh>
    <rPh sb="16" eb="18">
      <t>メザ</t>
    </rPh>
    <phoneticPr fontId="3"/>
  </si>
  <si>
    <t>流動比率の変化を見ると、会社が短期の支払いをどれだけ余裕を持ってできるかが分かります。流動比率が上がれば、支払い能力が高まったことを示し、下がれば、資金繰りに注意が必要かもしれません。定期的に確認して、健全な運営を目指しましょう。</t>
    <phoneticPr fontId="3"/>
  </si>
  <si>
    <t>固定長期適合率を見ると、会社が固定資産を長期資金でどれだけしっかり賄えているかが分かります。この比率が低いほど、安定した資金で固定資産を支えている状態です。逆に高い場合は、短期資金に頼りすぎている可能性があり、財務の安定性に注意が必要です。適切なバランスを保つことが重要です。</t>
    <phoneticPr fontId="3"/>
  </si>
  <si>
    <t>流動比率の増加は、短期的な支払い能力が向上し、資金繰りが安定していることを示します。この状況を維持しながら、余剰資金を有効に活用し、さらなる成長につなげることが期待されます。</t>
    <phoneticPr fontId="3"/>
  </si>
  <si>
    <t>流動比率の減少は、短期的な支払い能力の低下を示しており、資金繰りに注意が必要です。負債管理や資産運用の見直しを行い、早急に安定性を回復することが重要です。</t>
    <rPh sb="0" eb="2">
      <t>リュウドウ</t>
    </rPh>
    <phoneticPr fontId="3"/>
  </si>
  <si>
    <t>固定長期適合率が増加しているのは、固定資産が長期資金に対して過剰になっている可能性を示します。短期資金に頼る割合が高まるリスクがあり、財務の安定性に注意が必要です。資金計画を見直し、長期資金を適切に確保する対策を検討しましょう。</t>
    <phoneticPr fontId="3"/>
  </si>
  <si>
    <t>固定長期適合率の減少は、固定資産が長期資金でしっかり賄われており、財務の安定性が向上していることを示します。このバランスを維持しつつ、さらに効率的な資金運用を目指すことで、健全な財務状況を保てます。</t>
    <phoneticPr fontId="3"/>
  </si>
  <si>
    <t>現預金</t>
    <rPh sb="0" eb="3">
      <t>ゲンヨキン</t>
    </rPh>
    <phoneticPr fontId="3"/>
  </si>
  <si>
    <t>現預金以外の流動資産</t>
    <rPh sb="0" eb="3">
      <t>ゲンヨキン</t>
    </rPh>
    <rPh sb="3" eb="5">
      <t>イガイ</t>
    </rPh>
    <rPh sb="6" eb="8">
      <t>リュウドウ</t>
    </rPh>
    <rPh sb="8" eb="10">
      <t>シサン</t>
    </rPh>
    <phoneticPr fontId="3"/>
  </si>
  <si>
    <t>営業外収支</t>
    <rPh sb="0" eb="3">
      <t>エイギョウガイ</t>
    </rPh>
    <rPh sb="3" eb="5">
      <t>シュウシ</t>
    </rPh>
    <phoneticPr fontId="3"/>
  </si>
  <si>
    <t>当期純利益が変化した要因を特定する事が重要です。改善された場合は【成功要因】を、悪化した場合は【失敗要因】を把握しておくことで今後の経営に役立てる事が出来ます。</t>
    <rPh sb="0" eb="2">
      <t>トウキ</t>
    </rPh>
    <rPh sb="2" eb="5">
      <t>ジュンリエキ</t>
    </rPh>
    <rPh sb="6" eb="8">
      <t>ヘンカ</t>
    </rPh>
    <rPh sb="10" eb="12">
      <t>ヨウイン</t>
    </rPh>
    <rPh sb="13" eb="15">
      <t>トクテイ</t>
    </rPh>
    <rPh sb="17" eb="18">
      <t>コト</t>
    </rPh>
    <rPh sb="19" eb="21">
      <t>ジュウヨウ</t>
    </rPh>
    <rPh sb="24" eb="26">
      <t>カイゼン</t>
    </rPh>
    <rPh sb="29" eb="31">
      <t>バアイ</t>
    </rPh>
    <rPh sb="33" eb="35">
      <t>セイコウ</t>
    </rPh>
    <rPh sb="35" eb="37">
      <t>ヨウイン</t>
    </rPh>
    <rPh sb="40" eb="42">
      <t>アッカ</t>
    </rPh>
    <rPh sb="44" eb="46">
      <t>バアイ</t>
    </rPh>
    <rPh sb="48" eb="50">
      <t>シッパイ</t>
    </rPh>
    <rPh sb="50" eb="52">
      <t>ヨウイン</t>
    </rPh>
    <rPh sb="54" eb="56">
      <t>ハアク</t>
    </rPh>
    <rPh sb="63" eb="65">
      <t>コンゴ</t>
    </rPh>
    <rPh sb="66" eb="68">
      <t>ケイエイ</t>
    </rPh>
    <rPh sb="69" eb="71">
      <t>ヤクダ</t>
    </rPh>
    <rPh sb="73" eb="74">
      <t>コト</t>
    </rPh>
    <rPh sb="75" eb="77">
      <t>デキ</t>
    </rPh>
    <phoneticPr fontId="3"/>
  </si>
  <si>
    <t>当期純利益</t>
    <rPh sb="0" eb="5">
      <t>トウキジュンリエキ</t>
    </rPh>
    <phoneticPr fontId="3"/>
  </si>
  <si>
    <t>法人税</t>
    <rPh sb="0" eb="3">
      <t>ホウジンゼイ</t>
    </rPh>
    <phoneticPr fontId="3"/>
  </si>
  <si>
    <t>特別収支</t>
    <rPh sb="0" eb="2">
      <t>トクベツ</t>
    </rPh>
    <rPh sb="2" eb="4">
      <t>シュウシ</t>
    </rPh>
    <phoneticPr fontId="3"/>
  </si>
  <si>
    <t>当期純利益の変化要因(前期比較）</t>
    <rPh sb="0" eb="5">
      <t>トウキジュンリエキ</t>
    </rPh>
    <rPh sb="6" eb="8">
      <t>ヘンカ</t>
    </rPh>
    <rPh sb="8" eb="10">
      <t>ヨウイン</t>
    </rPh>
    <rPh sb="11" eb="13">
      <t>ゼンキ</t>
    </rPh>
    <rPh sb="13" eb="15">
      <t>ヒカク</t>
    </rPh>
    <phoneticPr fontId="3"/>
  </si>
  <si>
    <t>※上記の矢印は、当期純利益をどのように変化させたかを表しています。例えば上記の販売管理費の欄が1000万円（前期よりも当期の販売管理費が1000万円大きいという意味）の場合は当期純利益を1000万円下げる要因となるので、矢印は↓となります。</t>
    <rPh sb="1" eb="3">
      <t>ジョウキ</t>
    </rPh>
    <rPh sb="4" eb="6">
      <t>ヤジルシ</t>
    </rPh>
    <rPh sb="8" eb="10">
      <t>トウキ</t>
    </rPh>
    <rPh sb="10" eb="13">
      <t>ジュンリエキ</t>
    </rPh>
    <rPh sb="19" eb="21">
      <t>ヘンカ</t>
    </rPh>
    <rPh sb="26" eb="27">
      <t>アラワ</t>
    </rPh>
    <rPh sb="33" eb="34">
      <t>タト</t>
    </rPh>
    <rPh sb="36" eb="38">
      <t>ジョウキ</t>
    </rPh>
    <rPh sb="39" eb="41">
      <t>ハンバイ</t>
    </rPh>
    <rPh sb="41" eb="44">
      <t>カンリヒ</t>
    </rPh>
    <rPh sb="45" eb="46">
      <t>ラン</t>
    </rPh>
    <rPh sb="51" eb="53">
      <t>マンエン</t>
    </rPh>
    <rPh sb="54" eb="56">
      <t>ゼンキ</t>
    </rPh>
    <rPh sb="59" eb="61">
      <t>トウキ</t>
    </rPh>
    <rPh sb="62" eb="64">
      <t>ハンバイ</t>
    </rPh>
    <rPh sb="64" eb="67">
      <t>カンリヒ</t>
    </rPh>
    <rPh sb="72" eb="74">
      <t>マンエン</t>
    </rPh>
    <rPh sb="74" eb="75">
      <t>オオ</t>
    </rPh>
    <rPh sb="80" eb="82">
      <t>イミ</t>
    </rPh>
    <rPh sb="84" eb="86">
      <t>バアイ</t>
    </rPh>
    <rPh sb="87" eb="92">
      <t>トウキジュンリエキ</t>
    </rPh>
    <rPh sb="97" eb="99">
      <t>マンエン</t>
    </rPh>
    <rPh sb="99" eb="100">
      <t>サ</t>
    </rPh>
    <rPh sb="102" eb="104">
      <t>ヨウイン</t>
    </rPh>
    <rPh sb="110" eb="112">
      <t>ヤジルシ</t>
    </rPh>
    <phoneticPr fontId="3"/>
  </si>
  <si>
    <t>当期純利益の変化に最も影響を与えたのは</t>
    <rPh sb="0" eb="5">
      <t>トウキジュンリエキ</t>
    </rPh>
    <rPh sb="6" eb="8">
      <t>ヘンカ</t>
    </rPh>
    <rPh sb="9" eb="10">
      <t>モット</t>
    </rPh>
    <rPh sb="11" eb="13">
      <t>エイキョウ</t>
    </rPh>
    <rPh sb="14" eb="15">
      <t>アタ</t>
    </rPh>
    <phoneticPr fontId="3"/>
  </si>
  <si>
    <t>の変化です</t>
    <rPh sb="1" eb="3">
      <t>ヘンカ</t>
    </rPh>
    <phoneticPr fontId="3"/>
  </si>
  <si>
    <t>粗利益対比</t>
    <rPh sb="0" eb="3">
      <t>アラリエキ</t>
    </rPh>
    <rPh sb="3" eb="5">
      <t>タイヒ</t>
    </rPh>
    <phoneticPr fontId="3"/>
  </si>
  <si>
    <r>
      <t>損益計算書のポイントは粗利益（企業が生み出した付加価値）を最大化するために、</t>
    </r>
    <r>
      <rPr>
        <b/>
        <sz val="28"/>
        <color rgb="FFFF0000"/>
        <rFont val="游ゴシック"/>
        <family val="3"/>
        <charset val="128"/>
        <scheme val="minor"/>
      </rPr>
      <t>固定費をどのように【活用】しているのか</t>
    </r>
    <r>
      <rPr>
        <sz val="28"/>
        <rFont val="游ゴシック"/>
        <family val="3"/>
        <charset val="128"/>
        <scheme val="minor"/>
      </rPr>
      <t>という観点で見る事が重要です。また固定費を【人財費・営業費・維持費・その他固定費】について分類する事で、投資方針を確認する事が出来ます。</t>
    </r>
    <rPh sb="0" eb="5">
      <t>ソンエキケイサンショ</t>
    </rPh>
    <rPh sb="11" eb="14">
      <t>アラリエキ</t>
    </rPh>
    <rPh sb="15" eb="17">
      <t>キギョウ</t>
    </rPh>
    <rPh sb="18" eb="19">
      <t>ウ</t>
    </rPh>
    <rPh sb="20" eb="21">
      <t>ダ</t>
    </rPh>
    <rPh sb="23" eb="25">
      <t>フカ</t>
    </rPh>
    <rPh sb="25" eb="27">
      <t>カチ</t>
    </rPh>
    <rPh sb="29" eb="32">
      <t>サイダイカ</t>
    </rPh>
    <rPh sb="38" eb="41">
      <t>コテイヒ</t>
    </rPh>
    <rPh sb="48" eb="50">
      <t>カツヨウ</t>
    </rPh>
    <rPh sb="60" eb="62">
      <t>カンテン</t>
    </rPh>
    <rPh sb="63" eb="64">
      <t>ミ</t>
    </rPh>
    <rPh sb="65" eb="66">
      <t>コト</t>
    </rPh>
    <rPh sb="67" eb="69">
      <t>ジュウヨウ</t>
    </rPh>
    <rPh sb="74" eb="77">
      <t>コテイヒ</t>
    </rPh>
    <rPh sb="79" eb="81">
      <t>ジンザイ</t>
    </rPh>
    <rPh sb="81" eb="82">
      <t>ヒ</t>
    </rPh>
    <rPh sb="83" eb="85">
      <t>エイギョウ</t>
    </rPh>
    <rPh sb="85" eb="86">
      <t>ヒ</t>
    </rPh>
    <rPh sb="87" eb="90">
      <t>イジヒ</t>
    </rPh>
    <rPh sb="93" eb="94">
      <t>ホカ</t>
    </rPh>
    <rPh sb="94" eb="97">
      <t>コテイヒ</t>
    </rPh>
    <rPh sb="102" eb="104">
      <t>ブンルイ</t>
    </rPh>
    <rPh sb="106" eb="107">
      <t>コト</t>
    </rPh>
    <rPh sb="109" eb="111">
      <t>トウシ</t>
    </rPh>
    <rPh sb="111" eb="113">
      <t>ホウシン</t>
    </rPh>
    <rPh sb="114" eb="116">
      <t>カクニン</t>
    </rPh>
    <rPh sb="118" eb="119">
      <t>コト</t>
    </rPh>
    <rPh sb="120" eb="122">
      <t>デキ</t>
    </rPh>
    <phoneticPr fontId="3"/>
  </si>
  <si>
    <t>労働分配率</t>
    <rPh sb="0" eb="2">
      <t>ロウドウ</t>
    </rPh>
    <rPh sb="2" eb="4">
      <t>ブンパイ</t>
    </rPh>
    <rPh sb="4" eb="5">
      <t>リツ</t>
    </rPh>
    <phoneticPr fontId="3"/>
  </si>
  <si>
    <t>経常損益</t>
    <rPh sb="0" eb="2">
      <t>ケイジョウ</t>
    </rPh>
    <rPh sb="2" eb="4">
      <t>ソンエキ</t>
    </rPh>
    <phoneticPr fontId="3"/>
  </si>
  <si>
    <t>固定費</t>
    <rPh sb="0" eb="3">
      <t>コテイヒ</t>
    </rPh>
    <phoneticPr fontId="3"/>
  </si>
  <si>
    <t>営業損益</t>
    <rPh sb="0" eb="2">
      <t>エイギョウ</t>
    </rPh>
    <rPh sb="2" eb="4">
      <t>ソンエキ</t>
    </rPh>
    <phoneticPr fontId="45"/>
  </si>
  <si>
    <t>粗利益</t>
    <rPh sb="0" eb="3">
      <t>アラリエキ</t>
    </rPh>
    <phoneticPr fontId="45"/>
  </si>
  <si>
    <t>現預金は</t>
    <rPh sb="0" eb="3">
      <t>ゲンヨキン</t>
    </rPh>
    <phoneticPr fontId="3"/>
  </si>
  <si>
    <t>利益が出たからといって、必ずしても現預金（キャッシュ）が残るわけではありません。たとえば、営業利益が増加した場合でも、大規模な設備投資や配当金支払いが行われれば、現預金は減少する可能性があります。「現預金の増減理由」を把握して、財務戦略を考える材料にしましょう。</t>
    <rPh sb="0" eb="2">
      <t>リエキ</t>
    </rPh>
    <rPh sb="3" eb="4">
      <t>デ</t>
    </rPh>
    <rPh sb="12" eb="13">
      <t>カナラ</t>
    </rPh>
    <rPh sb="17" eb="20">
      <t>ゲンヨキン</t>
    </rPh>
    <rPh sb="28" eb="29">
      <t>ノコ</t>
    </rPh>
    <rPh sb="114" eb="116">
      <t>ザイム</t>
    </rPh>
    <rPh sb="116" eb="118">
      <t>センリャク</t>
    </rPh>
    <rPh sb="119" eb="120">
      <t>カンガ</t>
    </rPh>
    <rPh sb="122" eb="124">
      <t>ザイリョウ</t>
    </rPh>
    <phoneticPr fontId="3"/>
  </si>
  <si>
    <t>区分</t>
  </si>
  <si>
    <t>内容</t>
  </si>
  <si>
    <t>金額</t>
  </si>
  <si>
    <t>営業活動によるキャッシュフロー</t>
  </si>
  <si>
    <t>損益計算書から取得</t>
  </si>
  <si>
    <t>売上債権の増減</t>
  </si>
  <si>
    <t>（前期売上債権 - 当期売上債権）</t>
  </si>
  <si>
    <t>仕入債務の増減</t>
  </si>
  <si>
    <t>（当期仕入債務 - 前期仕入債務）</t>
  </si>
  <si>
    <t>在庫資産の増減</t>
  </si>
  <si>
    <t>（前期在庫 - 当期在庫）</t>
  </si>
  <si>
    <t>その他調整項目</t>
  </si>
  <si>
    <t>必要に応じて追加</t>
  </si>
  <si>
    <t>営業活動キャッシュフロー合計</t>
  </si>
  <si>
    <t>投資活動によるキャッシュフロー</t>
  </si>
  <si>
    <t>その他投資活動</t>
  </si>
  <si>
    <t>投資活動キャッシュフロー合計</t>
  </si>
  <si>
    <t>財務活動によるキャッシュフロー</t>
  </si>
  <si>
    <t>借入金の増減</t>
  </si>
  <si>
    <t>（当期借入金 - 前期借入金）</t>
  </si>
  <si>
    <t>その他財務活動</t>
  </si>
  <si>
    <t>財務活動キャッシュフロー合計</t>
  </si>
  <si>
    <t>現金及び現金同等物の増減</t>
  </si>
  <si>
    <t>期首現金及び現金同等物</t>
  </si>
  <si>
    <t>貸借対照表の前期現預金</t>
  </si>
  <si>
    <t>期末現金及び現金同等物</t>
  </si>
  <si>
    <t>（期首現金 + 増減額）</t>
  </si>
  <si>
    <t>損益計算書から取得</t>
    <phoneticPr fontId="3"/>
  </si>
  <si>
    <t>営業CF + 投資CF + 財務CF</t>
    <phoneticPr fontId="3"/>
  </si>
  <si>
    <t>無形固定資産の取得・売却</t>
    <rPh sb="0" eb="2">
      <t>ムケイ</t>
    </rPh>
    <rPh sb="2" eb="4">
      <t>コテイ</t>
    </rPh>
    <rPh sb="4" eb="6">
      <t>シサン</t>
    </rPh>
    <phoneticPr fontId="3"/>
  </si>
  <si>
    <t>有形固定資産の取得・売却</t>
    <rPh sb="10" eb="12">
      <t>バイキャク</t>
    </rPh>
    <phoneticPr fontId="3"/>
  </si>
  <si>
    <t>答え合わせ</t>
    <rPh sb="0" eb="1">
      <t>コタ</t>
    </rPh>
    <rPh sb="2" eb="3">
      <t>ア</t>
    </rPh>
    <phoneticPr fontId="3"/>
  </si>
  <si>
    <t>◀０になればOK</t>
    <phoneticPr fontId="3"/>
  </si>
  <si>
    <t>資本金・自己株式等の増減</t>
    <rPh sb="0" eb="2">
      <t>シホン</t>
    </rPh>
    <rPh sb="2" eb="3">
      <t>カネ</t>
    </rPh>
    <rPh sb="4" eb="6">
      <t>ジコ</t>
    </rPh>
    <rPh sb="6" eb="8">
      <t>カブシキ</t>
    </rPh>
    <rPh sb="8" eb="9">
      <t>ナド</t>
    </rPh>
    <rPh sb="10" eb="12">
      <t>ゾウゲン</t>
    </rPh>
    <phoneticPr fontId="3"/>
  </si>
  <si>
    <t>現預金の増減</t>
    <rPh sb="0" eb="3">
      <t>ゲンヨキン</t>
    </rPh>
    <rPh sb="4" eb="6">
      <t>ゾウゲン</t>
    </rPh>
    <phoneticPr fontId="3"/>
  </si>
  <si>
    <t>タイプ</t>
  </si>
  <si>
    <t>営業CF</t>
  </si>
  <si>
    <t>投資CF</t>
  </si>
  <si>
    <t>財務CF</t>
  </si>
  <si>
    <t>特徴</t>
  </si>
  <si>
    <t>+</t>
  </si>
  <si>
    <t>理想型</t>
  </si>
  <si>
    <t>理想型</t>
    <rPh sb="0" eb="3">
      <t>リソウガタ</t>
    </rPh>
    <phoneticPr fontId="3"/>
  </si>
  <si>
    <t>成長型</t>
  </si>
  <si>
    <t>成長型</t>
    <rPh sb="0" eb="3">
      <t>セイチョウガタ</t>
    </rPh>
    <phoneticPr fontId="3"/>
  </si>
  <si>
    <t>余裕型</t>
  </si>
  <si>
    <t>余裕型</t>
    <rPh sb="0" eb="2">
      <t>ヨユウ</t>
    </rPh>
    <rPh sb="2" eb="3">
      <t>ガタ</t>
    </rPh>
    <phoneticPr fontId="3"/>
  </si>
  <si>
    <t>資金過剰型</t>
  </si>
  <si>
    <t>資金過剰型</t>
    <rPh sb="0" eb="2">
      <t>シキン</t>
    </rPh>
    <rPh sb="2" eb="5">
      <t>カジョウガタ</t>
    </rPh>
    <phoneticPr fontId="3"/>
  </si>
  <si>
    <t>立て直し型</t>
  </si>
  <si>
    <t>立て直し型</t>
    <rPh sb="0" eb="1">
      <t>タ</t>
    </rPh>
    <rPh sb="2" eb="3">
      <t>ナオ</t>
    </rPh>
    <rPh sb="4" eb="5">
      <t>ガタ</t>
    </rPh>
    <phoneticPr fontId="3"/>
  </si>
  <si>
    <t>収支不一致型</t>
  </si>
  <si>
    <t>収支不一致型</t>
    <rPh sb="0" eb="2">
      <t>シュウシ</t>
    </rPh>
    <rPh sb="2" eb="5">
      <t>フイッチ</t>
    </rPh>
    <rPh sb="5" eb="6">
      <t>ガタ</t>
    </rPh>
    <phoneticPr fontId="3"/>
  </si>
  <si>
    <t>危険型</t>
  </si>
  <si>
    <t>危険型</t>
    <rPh sb="0" eb="2">
      <t>キケン</t>
    </rPh>
    <rPh sb="2" eb="3">
      <t>ガタ</t>
    </rPh>
    <phoneticPr fontId="3"/>
  </si>
  <si>
    <t>停滞型</t>
  </si>
  <si>
    <t>停滞型</t>
    <rPh sb="0" eb="2">
      <t>テイタイ</t>
    </rPh>
    <rPh sb="2" eb="3">
      <t>ガタ</t>
    </rPh>
    <phoneticPr fontId="3"/>
  </si>
  <si>
    <t>営業活動で得た資金を投資に使い、借入を減らしている健全な状態。</t>
    <phoneticPr fontId="3"/>
  </si>
  <si>
    <t>－</t>
    <phoneticPr fontId="3"/>
  </si>
  <si>
    <t>+</t>
    <phoneticPr fontId="3"/>
  </si>
  <si>
    <t>営業活動での資金余裕があり、投資や借入返済を行わず資金を蓄積。</t>
    <phoneticPr fontId="3"/>
  </si>
  <si>
    <t>営業活動で資金を得つつ、投資や成長のために資金を調達している状態。</t>
    <phoneticPr fontId="3"/>
  </si>
  <si>
    <t>営業利益がありながら投資せず、借入も多く資金が余剰。</t>
    <phoneticPr fontId="3"/>
  </si>
  <si>
    <t>営業赤字だが、資金調達により投資や運営を継続している状態。</t>
    <phoneticPr fontId="3"/>
  </si>
  <si>
    <t>営業赤字があるが、投資を控え資金調達により一時的に現金を確保。</t>
    <phoneticPr fontId="3"/>
  </si>
  <si>
    <t>営業赤字で資金調達もできず、投資も継続している状態。</t>
    <phoneticPr fontId="3"/>
  </si>
  <si>
    <t>営業赤字があるが、投資を控えつつ資金調達もしない停滞した状態。</t>
    <phoneticPr fontId="3"/>
  </si>
  <si>
    <t>御社のCFタイプ</t>
    <rPh sb="0" eb="2">
      <t>オンシャ</t>
    </rPh>
    <phoneticPr fontId="3"/>
  </si>
  <si>
    <t>対策</t>
  </si>
  <si>
    <t>現状のバランスを維持しながら、新規事業や設備投資に少しずつ資金を使い、将来の成長を目指しましょう。</t>
  </si>
  <si>
    <t>借入に頼りすぎないように投資効果をしっかり確認し、効率的に資金を運用しながら成長を加速させましょう。</t>
  </si>
  <si>
    <t>余剰資金を配当や新規事業への投資に活用し、成長の機会を増やしつつ、企業価値を向上させましょう。</t>
  </si>
  <si>
    <t>借入の見直しを行い、余剰資金を効率よく運用するために投資や借入返済に積極的に活用しましょう。</t>
  </si>
  <si>
    <t>不要な支出を減らし、利益率向上のための営業力強化やコスト削減に注力し、経営を立て直しましょう。</t>
  </si>
  <si>
    <t>営業利益を改善するために、不採算商品を整理し、利益率の高い商品やサービスに集中しましょう。</t>
  </si>
  <si>
    <t>不要資産を売却して資金繰りを改善し、さらに運営コスト削減や収益性の高い分野への集中を進めましょう。</t>
  </si>
  <si>
    <t>販路拡大や新商品開発を積極的に進め、停滞から脱却し、収益性と成長性を高めましょう。</t>
  </si>
  <si>
    <r>
      <t>【４】決算書サマリ(PL) 　　　　　　　　　　　　　　　　　　　　　　　　　　</t>
    </r>
    <r>
      <rPr>
        <sz val="12"/>
        <rFont val="游ゴシック"/>
        <family val="3"/>
        <charset val="128"/>
        <scheme val="minor"/>
      </rPr>
      <t>※パーセンテージの表記は売上高に対しての比率を示しています</t>
    </r>
    <rPh sb="3" eb="6">
      <t>ケッサンショ</t>
    </rPh>
    <rPh sb="49" eb="51">
      <t>ヒョウキ</t>
    </rPh>
    <rPh sb="52" eb="54">
      <t>ウリアゲ</t>
    </rPh>
    <rPh sb="54" eb="55">
      <t>タカ</t>
    </rPh>
    <rPh sb="56" eb="57">
      <t>タイ</t>
    </rPh>
    <rPh sb="60" eb="62">
      <t>ヒリツ</t>
    </rPh>
    <rPh sb="63" eb="64">
      <t>シメ</t>
    </rPh>
    <phoneticPr fontId="3"/>
  </si>
  <si>
    <t>【５】財務諸表をストーリーで理解する</t>
    <rPh sb="3" eb="5">
      <t>ザイム</t>
    </rPh>
    <rPh sb="5" eb="7">
      <t>ショヒョウ</t>
    </rPh>
    <rPh sb="14" eb="16">
      <t>リカイ</t>
    </rPh>
    <phoneticPr fontId="3"/>
  </si>
  <si>
    <t>【５】財務諸表をストーリーで理解する</t>
    <phoneticPr fontId="3"/>
  </si>
  <si>
    <t>【１】財務３表の繋がり</t>
    <rPh sb="3" eb="5">
      <t>ザイム</t>
    </rPh>
    <rPh sb="6" eb="7">
      <t>オモテ</t>
    </rPh>
    <rPh sb="8" eb="9">
      <t>ツナ</t>
    </rPh>
    <phoneticPr fontId="3"/>
  </si>
  <si>
    <t xml:space="preserve"> ①現預金はどのように変化したのか？</t>
    <rPh sb="2" eb="5">
      <t>ゲンヨキン</t>
    </rPh>
    <rPh sb="11" eb="13">
      <t>ヘンカ</t>
    </rPh>
    <phoneticPr fontId="3"/>
  </si>
  <si>
    <t>②純資産はどう変化したのか？（BS)</t>
    <rPh sb="1" eb="4">
      <t>ジュンシサン</t>
    </rPh>
    <rPh sb="7" eb="9">
      <t>ヘンカ</t>
    </rPh>
    <phoneticPr fontId="3"/>
  </si>
  <si>
    <t>③自己資本比率はどう変化したのか？（BS)</t>
    <rPh sb="1" eb="3">
      <t>ジコ</t>
    </rPh>
    <rPh sb="3" eb="5">
      <t>シホン</t>
    </rPh>
    <rPh sb="5" eb="7">
      <t>ヒリツ</t>
    </rPh>
    <rPh sb="10" eb="12">
      <t>ヘンカ</t>
    </rPh>
    <phoneticPr fontId="3"/>
  </si>
  <si>
    <t>④流動比率はどう変化したのか？（BS)</t>
    <rPh sb="1" eb="3">
      <t>リュウドウ</t>
    </rPh>
    <rPh sb="3" eb="5">
      <t>ヒリツ</t>
    </rPh>
    <rPh sb="8" eb="10">
      <t>ヘンカ</t>
    </rPh>
    <phoneticPr fontId="3"/>
  </si>
  <si>
    <t>⑤固定長期適合率はどう変化したのか？（BS)</t>
    <rPh sb="1" eb="8">
      <t>コテイチョウキテキゴウリツ</t>
    </rPh>
    <rPh sb="11" eb="13">
      <t>ヘンカ</t>
    </rPh>
    <phoneticPr fontId="3"/>
  </si>
  <si>
    <t>⑥当期純利益はどう変化したのか？（PL)</t>
    <rPh sb="1" eb="3">
      <t>トウキ</t>
    </rPh>
    <rPh sb="3" eb="6">
      <t>ジュンリエキ</t>
    </rPh>
    <rPh sb="9" eb="11">
      <t>ヘンカ</t>
    </rPh>
    <phoneticPr fontId="3"/>
  </si>
  <si>
    <t>【０】財務判定シート</t>
    <rPh sb="3" eb="5">
      <t>ザイム</t>
    </rPh>
    <rPh sb="5" eb="7">
      <t>ハンテイ</t>
    </rPh>
    <phoneticPr fontId="3"/>
  </si>
  <si>
    <t xml:space="preserve"> ▲450</t>
    <phoneticPr fontId="3"/>
  </si>
  <si>
    <t>営業CF</t>
    <rPh sb="0" eb="2">
      <t>エイギョウ</t>
    </rPh>
    <phoneticPr fontId="3"/>
  </si>
  <si>
    <t>投資CF</t>
    <rPh sb="0" eb="2">
      <t>トウシ</t>
    </rPh>
    <phoneticPr fontId="3"/>
  </si>
  <si>
    <t>財務CF</t>
    <rPh sb="0" eb="2">
      <t>ザイム</t>
    </rPh>
    <phoneticPr fontId="3"/>
  </si>
  <si>
    <t>貸借対照表</t>
    <rPh sb="0" eb="5">
      <t>タイシャクタイショウオモテ</t>
    </rPh>
    <phoneticPr fontId="3"/>
  </si>
  <si>
    <t>損益計算書</t>
    <rPh sb="0" eb="5">
      <t>ソンエキケイサンショ</t>
    </rPh>
    <phoneticPr fontId="3"/>
  </si>
  <si>
    <t>現預金
300</t>
    <rPh sb="0" eb="3">
      <t>ゲンヨキン</t>
    </rPh>
    <phoneticPr fontId="3"/>
  </si>
  <si>
    <t>純資産
300</t>
    <rPh sb="0" eb="3">
      <t>ジュンシサン</t>
    </rPh>
    <phoneticPr fontId="3"/>
  </si>
  <si>
    <t>現預金
750</t>
    <rPh sb="0" eb="3">
      <t>ゲンヨキン</t>
    </rPh>
    <phoneticPr fontId="3"/>
  </si>
  <si>
    <t>純資産
450</t>
    <rPh sb="0" eb="3">
      <t>ジュンシサン</t>
    </rPh>
    <phoneticPr fontId="3"/>
  </si>
  <si>
    <t>利益　150</t>
    <rPh sb="0" eb="2">
      <t>リエキ</t>
    </rPh>
    <phoneticPr fontId="3"/>
  </si>
  <si>
    <t>キャッシュフロー
計算書</t>
    <rPh sb="9" eb="12">
      <t>ケイサンショ</t>
    </rPh>
    <phoneticPr fontId="3"/>
  </si>
  <si>
    <t>①現預金</t>
    <rPh sb="1" eb="4">
      <t>ゲンヨキン</t>
    </rPh>
    <phoneticPr fontId="3"/>
  </si>
  <si>
    <t>はどのように変化したのか？</t>
    <rPh sb="6" eb="8">
      <t>ヘンカ</t>
    </rPh>
    <phoneticPr fontId="3"/>
  </si>
  <si>
    <t>②純資産</t>
    <rPh sb="1" eb="4">
      <t>ジュンシサン</t>
    </rPh>
    <phoneticPr fontId="3"/>
  </si>
  <si>
    <t>③自己資本比率</t>
    <rPh sb="1" eb="7">
      <t>ジコシホンヒリツ</t>
    </rPh>
    <phoneticPr fontId="3"/>
  </si>
  <si>
    <t>④流動比率</t>
    <rPh sb="1" eb="3">
      <t>リュウドウ</t>
    </rPh>
    <rPh sb="3" eb="5">
      <t>ヒリツ</t>
    </rPh>
    <phoneticPr fontId="3"/>
  </si>
  <si>
    <t>⑤固定長期適合率</t>
    <rPh sb="1" eb="8">
      <t>コテイチョウキテキゴウリツ</t>
    </rPh>
    <phoneticPr fontId="3"/>
  </si>
  <si>
    <t>⑥当期純利益</t>
    <rPh sb="1" eb="6">
      <t>トウキジュンリエキ</t>
    </rPh>
    <phoneticPr fontId="3"/>
  </si>
  <si>
    <t>財務諸表の変化から、自社の傾向を掴みましょう。</t>
    <rPh sb="0" eb="2">
      <t>ザイム</t>
    </rPh>
    <rPh sb="2" eb="4">
      <t>ショヒョウ</t>
    </rPh>
    <rPh sb="5" eb="7">
      <t>ヘンカ</t>
    </rPh>
    <rPh sb="10" eb="12">
      <t>ジシャ</t>
    </rPh>
    <rPh sb="13" eb="15">
      <t>ケイコウ</t>
    </rPh>
    <rPh sb="16" eb="17">
      <t>ツカ</t>
    </rPh>
    <phoneticPr fontId="3"/>
  </si>
  <si>
    <t>財務スコア判定</t>
    <rPh sb="0" eb="2">
      <t>ザイム</t>
    </rPh>
    <rPh sb="5" eb="7">
      <t>ハンテイ</t>
    </rPh>
    <phoneticPr fontId="3"/>
  </si>
  <si>
    <t>安全性</t>
  </si>
  <si>
    <t>安全性</t>
    <rPh sb="0" eb="3">
      <t>アンゼンセイ</t>
    </rPh>
    <phoneticPr fontId="3"/>
  </si>
  <si>
    <t>収益性</t>
  </si>
  <si>
    <t>成長性</t>
  </si>
  <si>
    <t>成長性</t>
    <rPh sb="0" eb="3">
      <t>セイチョウセイ</t>
    </rPh>
    <phoneticPr fontId="3"/>
  </si>
  <si>
    <t>返済能力</t>
  </si>
  <si>
    <t>売上高営業利益率</t>
    <rPh sb="0" eb="2">
      <t>ウリアゲ</t>
    </rPh>
    <rPh sb="2" eb="3">
      <t>タカ</t>
    </rPh>
    <rPh sb="3" eb="5">
      <t>エイギョウ</t>
    </rPh>
    <rPh sb="5" eb="7">
      <t>リエキ</t>
    </rPh>
    <rPh sb="7" eb="8">
      <t>リツ</t>
    </rPh>
    <phoneticPr fontId="3"/>
  </si>
  <si>
    <t>総資産利益率（ROA)</t>
    <rPh sb="0" eb="3">
      <t>ソウシサン</t>
    </rPh>
    <rPh sb="3" eb="5">
      <t>リエキ</t>
    </rPh>
    <rPh sb="5" eb="6">
      <t>リツ</t>
    </rPh>
    <phoneticPr fontId="3"/>
  </si>
  <si>
    <t>売上高成長率</t>
    <rPh sb="0" eb="2">
      <t>ウリアゲ</t>
    </rPh>
    <rPh sb="2" eb="3">
      <t>タカ</t>
    </rPh>
    <rPh sb="3" eb="6">
      <t>セイチョウリツ</t>
    </rPh>
    <phoneticPr fontId="3"/>
  </si>
  <si>
    <t>営業利益成長率</t>
    <rPh sb="0" eb="2">
      <t>エイギョウ</t>
    </rPh>
    <rPh sb="2" eb="4">
      <t>リエキ</t>
    </rPh>
    <rPh sb="4" eb="7">
      <t>セイチョウリツ</t>
    </rPh>
    <phoneticPr fontId="3"/>
  </si>
  <si>
    <t xml:space="preserve"> 債務償還年数</t>
    <rPh sb="1" eb="3">
      <t>サイム</t>
    </rPh>
    <rPh sb="3" eb="5">
      <t>ショウカン</t>
    </rPh>
    <rPh sb="5" eb="7">
      <t>ネンスウ</t>
    </rPh>
    <phoneticPr fontId="3"/>
  </si>
  <si>
    <t>インタレスト
カバレッジレシオ</t>
    <phoneticPr fontId="3"/>
  </si>
  <si>
    <t>総合評価</t>
  </si>
  <si>
    <t>カテゴリ</t>
  </si>
  <si>
    <t>自己資本比率 (%)</t>
  </si>
  <si>
    <t>流動比率 (%)</t>
  </si>
  <si>
    <t>固定長期適合率 (%)</t>
  </si>
  <si>
    <t>売上高営業利益率 (%)</t>
  </si>
  <si>
    <t>総資産利益率（ROA）</t>
  </si>
  <si>
    <t>自己資本利益率（ROE）</t>
  </si>
  <si>
    <t>売上高成長率 (%)</t>
  </si>
  <si>
    <t>営業利益成長率 (%)</t>
  </si>
  <si>
    <t>債務償還年数 (年)</t>
  </si>
  <si>
    <t>安全性(30点）</t>
    <rPh sb="0" eb="3">
      <t>アンゼンセイ</t>
    </rPh>
    <rPh sb="6" eb="7">
      <t>テン</t>
    </rPh>
    <phoneticPr fontId="3"/>
  </si>
  <si>
    <t>成長性(20点）</t>
    <rPh sb="0" eb="3">
      <t>セイチョウセイ</t>
    </rPh>
    <rPh sb="6" eb="7">
      <t>テン</t>
    </rPh>
    <phoneticPr fontId="3"/>
  </si>
  <si>
    <t>返済能力(20点）</t>
    <rPh sb="0" eb="2">
      <t>ヘンサイ</t>
    </rPh>
    <rPh sb="2" eb="4">
      <t>ノウリョク</t>
    </rPh>
    <rPh sb="7" eb="8">
      <t>テン</t>
    </rPh>
    <phoneticPr fontId="3"/>
  </si>
  <si>
    <t>スコア</t>
    <phoneticPr fontId="3"/>
  </si>
  <si>
    <t>総合評価</t>
    <rPh sb="0" eb="4">
      <t>ソウゴウヒョウカ</t>
    </rPh>
    <phoneticPr fontId="3"/>
  </si>
  <si>
    <t>評価</t>
    <rPh sb="0" eb="2">
      <t>ヒョウカ</t>
    </rPh>
    <phoneticPr fontId="3"/>
  </si>
  <si>
    <t>◎</t>
  </si>
  <si>
    <t>○</t>
  </si>
  <si>
    <t>△</t>
  </si>
  <si>
    <t>×</t>
  </si>
  <si>
    <t>指標名</t>
  </si>
  <si>
    <t>定義</t>
  </si>
  <si>
    <t>財務指標算出式</t>
  </si>
  <si>
    <t>配点基準</t>
  </si>
  <si>
    <t>総資本に占める自己資本の割合を示し、財務の安定性を評価する指標。</t>
  </si>
  <si>
    <t>自己資本 ÷ 総資本 × 100</t>
  </si>
  <si>
    <t>短期負債を流動資産でどの程度カバーできるかを示す指標。</t>
  </si>
  <si>
    <t>流動資産 ÷ 流動負債 × 100</t>
  </si>
  <si>
    <t>長期資本が固定資産をどの程度カバーできるかを示す指標。</t>
  </si>
  <si>
    <t>売上高に対する営業利益の割合を示し、収益性を測る指標。</t>
  </si>
  <si>
    <t>営業利益 ÷ 売上高 × 100</t>
  </si>
  <si>
    <t>総資産に対する当期純利益の割合を示し、資産運用効率を測る指標。</t>
  </si>
  <si>
    <t>当期純利益 ÷ 総資産 × 100</t>
  </si>
  <si>
    <t>10点: 10%以上 / 8点: 8%以上10%未満 / 6点: 5%以上8%未満 / 4点: 3%以上5%未満 / 2点: 1%以上3%未満 / 0点: 1%未満</t>
  </si>
  <si>
    <t>自己資本に対する当期純利益の割合を示し、株主資本の収益性を測る指標。</t>
  </si>
  <si>
    <t>当期純利益 ÷ 自己資本 × 100</t>
  </si>
  <si>
    <t>売上高の成長を測る指標で、企業の成長性を評価。</t>
  </si>
  <si>
    <t>((当期売上高 - 前期売上高) ÷ 前期売上高) × 100</t>
  </si>
  <si>
    <t>10点: プラス（成長） / 0点: マイナス（縮小）</t>
  </si>
  <si>
    <t>営業利益の成長を測る指標で、企業の成長性を評価。</t>
  </si>
  <si>
    <t>((当期営業利益 - 前期営業利益) ÷ 前期営業利益) × 100</t>
  </si>
  <si>
    <t>借入金を営業活動でどの程度の期間で返済できるかを示す指標。</t>
  </si>
  <si>
    <t>利息支払能力を測る指標で、営業利益が利息支払額をどの程度カバーするか。</t>
  </si>
  <si>
    <t>10点: 50%以上 / 8点: 40%以上50%未満 / 6点: 30%以上40%未満 
 4点: 20%以上30%未満 / 2点: 10%以上20%未満 / 0点: 10%未満</t>
    <phoneticPr fontId="3"/>
  </si>
  <si>
    <t>10点: 200%以上 / 8点: 150%以上200%未満 / 
6点: 110%以上150%未満 / 4点: 90%以上110%未満 
 2点: 70%以上90%未満 / 0点: 70%未満</t>
    <phoneticPr fontId="3"/>
  </si>
  <si>
    <t>10点: 80%以下 / 8点: 80%以上100%以下 / 6点: 100%以上120%以下  4点: 120%以上150%以下 / 2点: 150%以上180%以下 / 0点: 180%以上</t>
    <phoneticPr fontId="3"/>
  </si>
  <si>
    <t>10点: 15%以上 / 8点: 10%以上15%未満 / 6点: 5%以上10%未満 
4点: 1%以上5%未満 / 2点: 0.1%以上1%未満 / 0点: 0%以下</t>
    <phoneticPr fontId="3"/>
  </si>
  <si>
    <t>10点: 15%以上 / 8点: 10%以上15%未満 / 6点: 5%以上10%未満 
 4点: 1%以上5%未満 / 2点: 0.1%以上1%未満 / 0点: 0%以下</t>
    <phoneticPr fontId="3"/>
  </si>
  <si>
    <t>（前期有形固定資産 - 当期有形固定資産）</t>
    <rPh sb="1" eb="3">
      <t>ゼンキ</t>
    </rPh>
    <rPh sb="3" eb="5">
      <t>ユウケイ</t>
    </rPh>
    <rPh sb="5" eb="7">
      <t>コテイ</t>
    </rPh>
    <rPh sb="7" eb="9">
      <t>シサン</t>
    </rPh>
    <rPh sb="12" eb="14">
      <t>トウキ</t>
    </rPh>
    <rPh sb="14" eb="16">
      <t>ユウケイ</t>
    </rPh>
    <rPh sb="16" eb="18">
      <t>コテイ</t>
    </rPh>
    <rPh sb="18" eb="20">
      <t>シサン</t>
    </rPh>
    <phoneticPr fontId="3"/>
  </si>
  <si>
    <t>税引後当期純利益</t>
    <rPh sb="2" eb="3">
      <t>アト</t>
    </rPh>
    <phoneticPr fontId="3"/>
  </si>
  <si>
    <t>（前期無形固定資産 - 当期無形固定資産）</t>
    <rPh sb="1" eb="3">
      <t>ゼンキ</t>
    </rPh>
    <rPh sb="3" eb="5">
      <t>ムケイ</t>
    </rPh>
    <rPh sb="12" eb="14">
      <t>トウキ</t>
    </rPh>
    <rPh sb="14" eb="16">
      <t>ムケイ</t>
    </rPh>
    <phoneticPr fontId="3"/>
  </si>
  <si>
    <t>10点: 5年以下 / 8点: 5年以上7年以下 / 6点: 7年以上9年以下 
4点: 9年以上12年以下 / 2点: 12年以上15年以下 / 0点: 15年以上もしくはマイナス</t>
    <phoneticPr fontId="3"/>
  </si>
  <si>
    <t>10点: 5倍以上 / 8点: 3倍以上5倍未満 / 6点: 2倍以上3倍未満 
4点: 1倍以上2倍未満 / 2点: 0.1倍以上1倍未満 / 0点: 0.1倍未満</t>
    <rPh sb="80" eb="81">
      <t>バイ</t>
    </rPh>
    <rPh sb="81" eb="83">
      <t>ミマン</t>
    </rPh>
    <phoneticPr fontId="3"/>
  </si>
  <si>
    <t>チェック項目</t>
    <rPh sb="4" eb="6">
      <t>コウモク</t>
    </rPh>
    <phoneticPr fontId="3"/>
  </si>
  <si>
    <t>純資産の合計を足したものと純資産合計が一致しているか？（前期）</t>
    <rPh sb="0" eb="3">
      <t>ジュンシサン</t>
    </rPh>
    <rPh sb="4" eb="6">
      <t>ゴウケイ</t>
    </rPh>
    <rPh sb="7" eb="8">
      <t>タ</t>
    </rPh>
    <rPh sb="13" eb="16">
      <t>ジュンシサン</t>
    </rPh>
    <rPh sb="16" eb="18">
      <t>ゴウケイ</t>
    </rPh>
    <rPh sb="19" eb="21">
      <t>イッチ</t>
    </rPh>
    <rPh sb="28" eb="30">
      <t>ゼンキ</t>
    </rPh>
    <phoneticPr fontId="3"/>
  </si>
  <si>
    <t>純資産の合計を足したものと純資産合計が一致しているか？（後期）</t>
    <rPh sb="0" eb="3">
      <t>ジュンシサン</t>
    </rPh>
    <rPh sb="4" eb="6">
      <t>ゴウケイ</t>
    </rPh>
    <rPh sb="7" eb="8">
      <t>タ</t>
    </rPh>
    <rPh sb="13" eb="16">
      <t>ジュンシサン</t>
    </rPh>
    <rPh sb="16" eb="18">
      <t>ゴウケイ</t>
    </rPh>
    <rPh sb="19" eb="21">
      <t>イッチ</t>
    </rPh>
    <rPh sb="28" eb="30">
      <t>コウキ</t>
    </rPh>
    <phoneticPr fontId="3"/>
  </si>
  <si>
    <t>当期の税引後当期純利益（入力分）と実際の当期決算書の税引後当期純利益の一致を確認</t>
    <rPh sb="0" eb="1">
      <t>トウ</t>
    </rPh>
    <phoneticPr fontId="3"/>
  </si>
  <si>
    <t>前期の税引後当期純利益（入力分）と実際の前期決算書の税引後当期純利益の一致を確認</t>
    <phoneticPr fontId="3"/>
  </si>
  <si>
    <t xml:space="preserve">当期の販売管理費（入力分）と実際の当期決算書の販売管理費の一致を確認	</t>
    <phoneticPr fontId="3"/>
  </si>
  <si>
    <t>前期の販売管理費（入力分）と実際の前期決算書の販売管理費の一致を確認</t>
    <phoneticPr fontId="3"/>
  </si>
  <si>
    <t>確認</t>
    <rPh sb="0" eb="2">
      <t>カクニン</t>
    </rPh>
    <phoneticPr fontId="3"/>
  </si>
  <si>
    <t>←０であることを確認</t>
  </si>
  <si>
    <t>←問題なければ☑を入力</t>
  </si>
  <si>
    <t>←０であることを確認(0にならない場合は株主資本等変動計算書を確認）</t>
    <rPh sb="31" eb="33">
      <t>カクニン</t>
    </rPh>
    <phoneticPr fontId="3"/>
  </si>
  <si>
    <t>答え合わせ（Ⓢ～Ⓥ）</t>
    <phoneticPr fontId="3"/>
  </si>
  <si>
    <t>Ⓦとの差異</t>
  </si>
  <si>
    <t>決算書上の販管費合計</t>
    <rPh sb="0" eb="4">
      <t>ケッサンショジョウ</t>
    </rPh>
    <rPh sb="5" eb="8">
      <t>ハンカンヒ</t>
    </rPh>
    <rPh sb="8" eb="10">
      <t>ゴウケイ</t>
    </rPh>
    <phoneticPr fontId="3"/>
  </si>
  <si>
    <t>差異</t>
    <rPh sb="0" eb="2">
      <t>サイ</t>
    </rPh>
    <phoneticPr fontId="3"/>
  </si>
  <si>
    <t>㉘人件費</t>
  </si>
  <si>
    <t>未払金・工事未払金</t>
  </si>
  <si>
    <t>給料手当・雑給</t>
  </si>
  <si>
    <t>③当期商品仕入高・外注費</t>
  </si>
  <si>
    <t>前受金・未成工事受入金</t>
  </si>
  <si>
    <t>売掛金・完成工事未収金</t>
  </si>
  <si>
    <t>⑤商品売上原価＝②＋③－④</t>
  </si>
  <si>
    <t>未払費用</t>
  </si>
  <si>
    <t>⑦売上原価＝⑤＋⑥</t>
  </si>
  <si>
    <t>未払法人税・消費税等</t>
  </si>
  <si>
    <t>最後に『転嫁』です。これは、リスクを他者に移す方法です。代表的な例が『保険』です。例えば、『家族に万が一のことが起きた際の経済的リスクを生命保険でカバーする』ことは転嫁に当たります。</t>
  </si>
  <si>
    <t>⑧売上総損益金額＝①－⑦</t>
  </si>
  <si>
    <t>半製品・仕掛品・未完成工事支出金</t>
  </si>
  <si>
    <t>また、ビジネスでは、火災保険で火災の損害を補償してもらう、または輸送中の商品損害を輸送保険でカバーするといった方法があります。特に生命保険は、転嫁だけでなくリスクの影響を軽減する効果もあります</t>
  </si>
  <si>
    <t>⑨販売管理費計＝㉘～㉛</t>
  </si>
  <si>
    <t>庸車費</t>
  </si>
  <si>
    <t>原材料</t>
  </si>
  <si>
    <t>⑩営業損益金額＝⑧－⑨</t>
  </si>
  <si>
    <t>中退共</t>
  </si>
  <si>
    <t>⑪受取利息</t>
  </si>
  <si>
    <t>㉙営業費・顧客費</t>
  </si>
  <si>
    <t>荷造運賃発送費</t>
  </si>
  <si>
    <t>⑫雑収入</t>
  </si>
  <si>
    <t>⑬上記以外の営業外収益</t>
  </si>
  <si>
    <t>前払費用・未収入金・立替金・預け金</t>
  </si>
  <si>
    <t>⑭営業外収益合計＝⑪～⑬</t>
  </si>
  <si>
    <t>⑮支払利息</t>
  </si>
  <si>
    <t>旅費交通費</t>
  </si>
  <si>
    <t>Ⓕ他流動資産合計</t>
  </si>
  <si>
    <t>⑯上記以外の営業外費用</t>
  </si>
  <si>
    <t>車両費・燃料費</t>
  </si>
  <si>
    <t>⑰営業外費用合計＝⑮⑯</t>
  </si>
  <si>
    <t>⑱経常損益金額＝⑩＋⑭-⑯</t>
  </si>
  <si>
    <t>㉚維持費</t>
    <phoneticPr fontId="3"/>
  </si>
  <si>
    <t>⑲特別収支</t>
  </si>
  <si>
    <t>消耗品費</t>
  </si>
  <si>
    <t>⑳税引前当期純損益＝⑱＋⑲</t>
  </si>
  <si>
    <t>㉑法人税、住民税及び事業税</t>
  </si>
  <si>
    <t>㉒当期純損益金額＝⑳－㉑</t>
  </si>
  <si>
    <t>ソフトウェア</t>
  </si>
  <si>
    <t>⑥製品製造原価・工事原価</t>
  </si>
  <si>
    <t>事務用品費</t>
  </si>
  <si>
    <t>㉓材料費　</t>
  </si>
  <si>
    <t>㉔労務費　</t>
  </si>
  <si>
    <t>地代家賃</t>
  </si>
  <si>
    <t>㉕製造経費</t>
  </si>
  <si>
    <t>㉖内外注費　　　　　　</t>
  </si>
  <si>
    <t>㉛その他経費</t>
  </si>
  <si>
    <t>諸会費</t>
  </si>
  <si>
    <t>㉗内減価償却費　　　</t>
  </si>
  <si>
    <t>顧問料・支払報酬料</t>
  </si>
  <si>
    <t>支払手数料</t>
  </si>
  <si>
    <t>保険料</t>
  </si>
  <si>
    <t>寄付金</t>
  </si>
  <si>
    <t>Ⓦ純資産合計Ⓜ-Ⓡ</t>
  </si>
  <si>
    <t>管理手数料</t>
  </si>
  <si>
    <t>雑費</t>
  </si>
  <si>
    <t>限界利益</t>
    <rPh sb="0" eb="2">
      <t>ゲンカイ</t>
    </rPh>
    <rPh sb="2" eb="4">
      <t>リエキ</t>
    </rPh>
    <phoneticPr fontId="3"/>
  </si>
  <si>
    <t>販売管理費
＋
製造原価内
固定費</t>
    <phoneticPr fontId="3"/>
  </si>
  <si>
    <t>限界利益</t>
    <rPh sb="0" eb="4">
      <t>ゲンカイリエキ</t>
    </rPh>
    <phoneticPr fontId="3"/>
  </si>
  <si>
    <t>合計</t>
    <rPh sb="0" eb="2">
      <t>ゴウケイ</t>
    </rPh>
    <phoneticPr fontId="3"/>
  </si>
  <si>
    <t>自己資本比率</t>
  </si>
  <si>
    <t>流動比率</t>
  </si>
  <si>
    <t>固定長期適合率</t>
  </si>
  <si>
    <t>収益性(30点）</t>
    <phoneticPr fontId="3"/>
  </si>
  <si>
    <t>収益性</t>
    <phoneticPr fontId="3"/>
  </si>
  <si>
    <t>返済能力</t>
    <rPh sb="0" eb="2">
      <t>ヘンサイ</t>
    </rPh>
    <rPh sb="2" eb="4">
      <t>ノウリョク</t>
    </rPh>
    <phoneticPr fontId="3"/>
  </si>
  <si>
    <t>割合</t>
    <rPh sb="0" eb="2">
      <t>ワリアイ</t>
    </rPh>
    <phoneticPr fontId="3"/>
  </si>
  <si>
    <t>合計点</t>
    <rPh sb="0" eb="3">
      <t>ゴウケイテン</t>
    </rPh>
    <phoneticPr fontId="3"/>
  </si>
  <si>
    <t>自己資本利益率
（ROE)</t>
    <rPh sb="0" eb="2">
      <t>ジコ</t>
    </rPh>
    <rPh sb="2" eb="4">
      <t>シホン</t>
    </rPh>
    <rPh sb="4" eb="6">
      <t>リエキ</t>
    </rPh>
    <rPh sb="6" eb="7">
      <t>リツ</t>
    </rPh>
    <phoneticPr fontId="3"/>
  </si>
  <si>
    <t>非常に安定した財務状態です。</t>
    <phoneticPr fontId="3"/>
  </si>
  <si>
    <t>健全な財務状態を保っています。</t>
  </si>
  <si>
    <t>財務状態には改善の余地があります。</t>
    <phoneticPr fontId="3"/>
  </si>
  <si>
    <t>財務状態に重大な問題があります。</t>
    <phoneticPr fontId="3"/>
  </si>
  <si>
    <t>この状態を維持し、さらなる成長を目指しましょう。</t>
    <phoneticPr fontId="3"/>
  </si>
  <si>
    <t>安全性に課題があります。流動比率や資本構成の改善を検討してください。</t>
    <phoneticPr fontId="3"/>
  </si>
  <si>
    <t>収益性に課題があります。コスト削減や利益率向上を検討してください。</t>
    <phoneticPr fontId="3"/>
  </si>
  <si>
    <t>成長性に課題があります。新規市場の開拓や商品力強化を検討してください。</t>
    <phoneticPr fontId="3"/>
  </si>
  <si>
    <t>返済能力に改善が必要です。資金繰り計画を見直してください。</t>
    <phoneticPr fontId="3"/>
  </si>
  <si>
    <t>固定資産 ÷ (自己資本 + 固定負債) × 100</t>
    <rPh sb="15" eb="17">
      <t>コテイ</t>
    </rPh>
    <phoneticPr fontId="3"/>
  </si>
  <si>
    <t>固定負債 ÷ 営業キャッシュフロー</t>
    <rPh sb="0" eb="2">
      <t>コテイ</t>
    </rPh>
    <rPh sb="7" eb="9">
      <t>エイギョウ</t>
    </rPh>
    <phoneticPr fontId="3"/>
  </si>
  <si>
    <t>(営業利益 + 受取利息＋受取配当金) ÷ 支払利息</t>
    <rPh sb="8" eb="10">
      <t>ウケトリ</t>
    </rPh>
    <rPh sb="10" eb="12">
      <t>リソク</t>
    </rPh>
    <rPh sb="13" eb="15">
      <t>ウケトリ</t>
    </rPh>
    <rPh sb="15" eb="18">
      <t>ハイトウキン</t>
    </rPh>
    <phoneticPr fontId="3"/>
  </si>
  <si>
    <t>当期の税引後当期純利益と２期の純資産合計の増加分が一致しているか？</t>
    <rPh sb="0" eb="2">
      <t>トウキ</t>
    </rPh>
    <rPh sb="3" eb="6">
      <t>ゼイビキゴ</t>
    </rPh>
    <rPh sb="6" eb="11">
      <t>トウキジュンリエキ</t>
    </rPh>
    <rPh sb="13" eb="14">
      <t>キ</t>
    </rPh>
    <rPh sb="15" eb="18">
      <t>ジュンシサン</t>
    </rPh>
    <rPh sb="18" eb="20">
      <t>ゴウケイ</t>
    </rPh>
    <rPh sb="21" eb="23">
      <t>ゾウカ</t>
    </rPh>
    <rPh sb="23" eb="24">
      <t>ブン</t>
    </rPh>
    <rPh sb="25" eb="27">
      <t>イッチ</t>
    </rPh>
    <phoneticPr fontId="3"/>
  </si>
  <si>
    <t>⑥製造原価=㉓＋㉔＋㉕</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</si>
</sst>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quot;▲ &quot;#,##0"/>
    <numFmt numFmtId="177" formatCode="0&quot;月&quot;"/>
    <numFmt numFmtId="178" formatCode="0&quot;万&quot;&quot;円&quot;"/>
    <numFmt numFmtId="179" formatCode="0&quot;円&quot;"/>
    <numFmt numFmtId="180" formatCode="0.0%"/>
    <numFmt numFmtId="181" formatCode="0&quot;人&quot;"/>
    <numFmt numFmtId="182" formatCode="0_);[Red]\(0\)"/>
    <numFmt numFmtId="183" formatCode="#,##0\ &quot;万円&quot;"/>
    <numFmt numFmtId="184" formatCode="#,##0&quot;千円&quot;"/>
    <numFmt numFmtId="185" formatCode="0.00&quot;カ月&quot;"/>
    <numFmt numFmtId="186" formatCode="#,##0&quot;万円&quot;"/>
    <numFmt numFmtId="187" formatCode="0.0&quot;年&quot;"/>
    <numFmt numFmtId="188" formatCode="0.0&quot;倍&quot;"/>
    <numFmt numFmtId="189" formatCode="yyyy&quot;年&quot;m&quot;月&quot;d&quot;日&quot;;@"/>
  </numFmts>
  <fonts count="62"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11"/>
      <color theme="1"/>
      <name val="ＭＳ Ｐゴシック"/>
      <family val="3"/>
      <charset val="128"/>
    </font>
    <font>
      <sz val="14"/>
      <name val="游ゴシック"/>
      <family val="3"/>
      <charset val="128"/>
      <scheme val="minor"/>
    </font>
    <font>
      <b/>
      <sz val="14"/>
      <name val="游ゴシック"/>
      <family val="3"/>
      <charset val="128"/>
      <scheme val="minor"/>
    </font>
    <font>
      <b/>
      <sz val="11"/>
      <color rgb="FFFF0000"/>
      <name val="游ゴシック"/>
      <family val="3"/>
      <charset val="128"/>
      <scheme val="minor"/>
    </font>
    <font>
      <b/>
      <sz val="11"/>
      <name val="游ゴシック"/>
      <family val="3"/>
      <charset val="128"/>
      <scheme val="minor"/>
    </font>
    <font>
      <b/>
      <sz val="16"/>
      <name val="游ゴシック"/>
      <family val="3"/>
      <charset val="128"/>
      <scheme val="minor"/>
    </font>
    <font>
      <sz val="11"/>
      <name val="游ゴシック"/>
      <family val="3"/>
      <charset val="128"/>
      <scheme val="minor"/>
    </font>
    <font>
      <b/>
      <sz val="20"/>
      <name val="游ゴシック"/>
      <family val="3"/>
      <charset val="128"/>
      <scheme val="minor"/>
    </font>
    <font>
      <b/>
      <sz val="14"/>
      <color theme="1"/>
      <name val="游ゴシック"/>
      <family val="3"/>
      <charset val="128"/>
      <scheme val="minor"/>
    </font>
    <font>
      <sz val="12"/>
      <color theme="1"/>
      <name val="游ゴシック"/>
      <family val="3"/>
      <charset val="128"/>
      <scheme val="minor"/>
    </font>
    <font>
      <sz val="16"/>
      <color theme="1"/>
      <name val="游ゴシック"/>
      <family val="3"/>
      <charset val="128"/>
      <scheme val="minor"/>
    </font>
    <font>
      <b/>
      <sz val="20"/>
      <color theme="1"/>
      <name val="游ゴシック"/>
      <family val="3"/>
      <charset val="128"/>
      <scheme val="minor"/>
    </font>
    <font>
      <b/>
      <sz val="18"/>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b/>
      <sz val="16"/>
      <color theme="1"/>
      <name val="游ゴシック"/>
      <family val="3"/>
      <charset val="128"/>
      <scheme val="minor"/>
    </font>
    <font>
      <b/>
      <sz val="18"/>
      <name val="游ゴシック"/>
      <family val="3"/>
      <charset val="128"/>
      <scheme val="minor"/>
    </font>
    <font>
      <sz val="16"/>
      <name val="游ゴシック"/>
      <family val="3"/>
      <charset val="128"/>
      <scheme val="minor"/>
    </font>
    <font>
      <sz val="12"/>
      <name val="游ゴシック"/>
      <family val="3"/>
      <charset val="128"/>
      <scheme val="minor"/>
    </font>
    <font>
      <sz val="11"/>
      <color theme="1"/>
      <name val="游ゴシック"/>
      <family val="3"/>
      <charset val="128"/>
      <scheme val="minor"/>
    </font>
    <font>
      <i/>
      <u/>
      <sz val="12"/>
      <name val="游ゴシック"/>
      <family val="3"/>
      <charset val="128"/>
      <scheme val="minor"/>
    </font>
    <font>
      <b/>
      <sz val="36"/>
      <color theme="1"/>
      <name val="游ゴシック"/>
      <family val="3"/>
      <charset val="128"/>
      <scheme val="minor"/>
    </font>
    <font>
      <sz val="26"/>
      <name val="游ゴシック"/>
      <family val="3"/>
      <charset val="128"/>
      <scheme val="minor"/>
    </font>
    <font>
      <sz val="24"/>
      <name val="游ゴシック"/>
      <family val="3"/>
      <charset val="128"/>
      <scheme val="minor"/>
    </font>
    <font>
      <sz val="36"/>
      <name val="游ゴシック"/>
      <family val="3"/>
      <charset val="128"/>
      <scheme val="minor"/>
    </font>
    <font>
      <sz val="18"/>
      <name val="游ゴシック"/>
      <family val="3"/>
      <charset val="128"/>
      <scheme val="minor"/>
    </font>
    <font>
      <sz val="22"/>
      <name val="游ゴシック"/>
      <family val="3"/>
      <charset val="128"/>
      <scheme val="minor"/>
    </font>
    <font>
      <b/>
      <sz val="24"/>
      <color theme="1"/>
      <name val="游ゴシック"/>
      <family val="3"/>
      <charset val="128"/>
      <scheme val="minor"/>
    </font>
    <font>
      <b/>
      <sz val="16"/>
      <color rgb="FFFF0000"/>
      <name val="游ゴシック"/>
      <family val="3"/>
      <charset val="128"/>
      <scheme val="minor"/>
    </font>
    <font>
      <b/>
      <sz val="22"/>
      <color theme="1"/>
      <name val="游ゴシック"/>
      <family val="3"/>
      <charset val="128"/>
      <scheme val="minor"/>
    </font>
    <font>
      <b/>
      <sz val="72"/>
      <name val="游ゴシック"/>
      <family val="3"/>
      <charset val="128"/>
      <scheme val="minor"/>
    </font>
    <font>
      <b/>
      <sz val="36"/>
      <name val="游ゴシック"/>
      <family val="3"/>
      <charset val="128"/>
      <scheme val="minor"/>
    </font>
    <font>
      <b/>
      <u/>
      <sz val="18"/>
      <color theme="1"/>
      <name val="游ゴシック"/>
      <family val="3"/>
      <charset val="128"/>
      <scheme val="minor"/>
    </font>
    <font>
      <b/>
      <u/>
      <sz val="18"/>
      <name val="游ゴシック"/>
      <family val="3"/>
      <charset val="128"/>
      <scheme val="minor"/>
    </font>
    <font>
      <b/>
      <sz val="11"/>
      <name val="ＭＳ Ｐゴシック"/>
      <family val="3"/>
      <charset val="128"/>
    </font>
    <font>
      <b/>
      <sz val="22"/>
      <name val="游ゴシック"/>
      <family val="3"/>
      <charset val="128"/>
      <scheme val="minor"/>
    </font>
    <font>
      <sz val="28"/>
      <name val="游ゴシック"/>
      <family val="3"/>
      <charset val="128"/>
      <scheme val="minor"/>
    </font>
    <font>
      <sz val="28"/>
      <color theme="1"/>
      <name val="游ゴシック"/>
      <family val="3"/>
      <charset val="128"/>
      <scheme val="minor"/>
    </font>
    <font>
      <b/>
      <sz val="28"/>
      <color theme="1"/>
      <name val="游ゴシック"/>
      <family val="3"/>
      <charset val="128"/>
      <scheme val="minor"/>
    </font>
    <font>
      <b/>
      <sz val="28"/>
      <color rgb="FFFF0000"/>
      <name val="游ゴシック"/>
      <family val="3"/>
      <charset val="128"/>
      <scheme val="minor"/>
    </font>
    <font>
      <b/>
      <sz val="28"/>
      <name val="游ゴシック"/>
      <family val="3"/>
      <charset val="128"/>
      <scheme val="minor"/>
    </font>
    <font>
      <sz val="6"/>
      <name val="ＭＳ Ｐゴシック"/>
      <family val="3"/>
      <charset val="128"/>
    </font>
    <font>
      <b/>
      <sz val="24"/>
      <name val="游ゴシック"/>
      <family val="3"/>
      <charset val="128"/>
      <scheme val="minor"/>
    </font>
    <font>
      <b/>
      <sz val="36"/>
      <color theme="1"/>
      <name val="ＭＳ Ｐゴシック"/>
      <family val="3"/>
      <charset val="128"/>
    </font>
    <font>
      <sz val="18"/>
      <color theme="1"/>
      <name val="游ゴシック"/>
      <family val="3"/>
      <charset val="128"/>
      <scheme val="minor"/>
    </font>
    <font>
      <b/>
      <sz val="22"/>
      <color theme="4"/>
      <name val="游ゴシック"/>
      <family val="3"/>
      <charset val="128"/>
      <scheme val="minor"/>
    </font>
    <font>
      <b/>
      <sz val="10"/>
      <color theme="1"/>
      <name val="游ゴシック"/>
      <family val="3"/>
      <charset val="128"/>
      <scheme val="minor"/>
    </font>
    <font>
      <sz val="14"/>
      <color theme="1"/>
      <name val="游ゴシック"/>
      <family val="3"/>
      <charset val="128"/>
      <scheme val="minor"/>
    </font>
    <font>
      <sz val="20"/>
      <color theme="1"/>
      <name val="游ゴシック"/>
      <family val="3"/>
      <charset val="128"/>
      <scheme val="minor"/>
    </font>
    <font>
      <sz val="24"/>
      <color theme="1"/>
      <name val="游ゴシック"/>
      <family val="3"/>
      <charset val="128"/>
      <scheme val="minor"/>
    </font>
    <font>
      <b/>
      <sz val="36"/>
      <color rgb="FFFF0000"/>
      <name val="游ゴシック"/>
      <family val="3"/>
      <charset val="128"/>
      <scheme val="minor"/>
    </font>
    <font>
      <sz val="48"/>
      <color theme="1"/>
      <name val="游ゴシック"/>
      <family val="3"/>
      <charset val="128"/>
      <scheme val="minor"/>
    </font>
    <font>
      <sz val="36"/>
      <color theme="1"/>
      <name val="ＭＳ Ｐゴシック"/>
      <family val="3"/>
      <charset val="128"/>
    </font>
    <font>
      <sz val="14"/>
      <color theme="1"/>
      <name val="游ゴシック"/>
      <family val="2"/>
      <charset val="128"/>
      <scheme val="minor"/>
    </font>
    <font>
      <sz val="20"/>
      <color theme="1"/>
      <name val="游ゴシック"/>
      <family val="2"/>
      <charset val="128"/>
      <scheme val="minor"/>
    </font>
    <font>
      <b/>
      <sz val="16"/>
      <color theme="0"/>
      <name val="游ゴシック"/>
      <family val="3"/>
      <charset val="128"/>
      <scheme val="minor"/>
    </font>
    <font>
      <b/>
      <sz val="12"/>
      <name val="游ゴシック"/>
      <family val="3"/>
      <charset val="128"/>
      <scheme val="minor"/>
    </font>
    <font>
      <sz val="8.5"/>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8"/>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theme="2" tint="-0.249977111117893"/>
        <bgColor indexed="64"/>
      </patternFill>
    </fill>
    <fill>
      <patternFill patternType="solid">
        <fgColor theme="5" tint="0.39997558519241921"/>
        <bgColor indexed="64"/>
      </patternFill>
    </fill>
  </fills>
  <borders count="219">
    <border>
      <left/>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style="thin">
        <color auto="1"/>
      </top>
      <bottom style="thin">
        <color auto="1"/>
      </bottom>
      <diagonal/>
    </border>
    <border>
      <left style="thin">
        <color indexed="64"/>
      </left>
      <right style="thin">
        <color indexed="64"/>
      </right>
      <top style="hair">
        <color indexed="64"/>
      </top>
      <bottom style="hair">
        <color indexed="64"/>
      </bottom>
      <diagonal/>
    </border>
    <border>
      <left style="medium">
        <color indexed="64"/>
      </left>
      <right style="thin">
        <color auto="1"/>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top style="medium">
        <color indexed="64"/>
      </top>
      <bottom style="thin">
        <color auto="1"/>
      </bottom>
      <diagonal/>
    </border>
    <border>
      <left/>
      <right style="medium">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double">
        <color indexed="64"/>
      </top>
      <bottom/>
      <diagonal/>
    </border>
    <border>
      <left style="thin">
        <color indexed="64"/>
      </left>
      <right/>
      <top style="medium">
        <color indexed="64"/>
      </top>
      <bottom style="thin">
        <color indexed="64"/>
      </bottom>
      <diagonal/>
    </border>
    <border>
      <left/>
      <right/>
      <top/>
      <bottom style="medium">
        <color indexed="64"/>
      </bottom>
      <diagonal/>
    </border>
    <border>
      <left style="thin">
        <color indexed="64"/>
      </left>
      <right style="thin">
        <color indexed="64"/>
      </right>
      <top/>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hair">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top style="medium">
        <color indexed="64"/>
      </top>
      <bottom/>
      <diagonal/>
    </border>
    <border>
      <left style="double">
        <color indexed="64"/>
      </left>
      <right style="thin">
        <color indexed="64"/>
      </right>
      <top style="thin">
        <color auto="1"/>
      </top>
      <bottom style="double">
        <color indexed="64"/>
      </bottom>
      <diagonal/>
    </border>
    <border>
      <left style="thin">
        <color indexed="64"/>
      </left>
      <right/>
      <top style="thin">
        <color indexed="64"/>
      </top>
      <bottom style="double">
        <color indexed="64"/>
      </bottom>
      <diagonal/>
    </border>
    <border>
      <left style="thin">
        <color indexed="64"/>
      </left>
      <right/>
      <top style="medium">
        <color indexed="64"/>
      </top>
      <bottom style="double">
        <color indexed="64"/>
      </bottom>
      <diagonal/>
    </border>
    <border>
      <left/>
      <right/>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thin">
        <color indexed="64"/>
      </left>
      <right/>
      <top style="hair">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top style="medium">
        <color indexed="64"/>
      </top>
      <bottom style="medium">
        <color indexed="64"/>
      </bottom>
      <diagonal/>
    </border>
    <border>
      <left/>
      <right style="thin">
        <color indexed="64"/>
      </right>
      <top style="medium">
        <color indexed="64"/>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diagonal/>
    </border>
    <border>
      <left style="thick">
        <color indexed="64"/>
      </left>
      <right style="thin">
        <color indexed="64"/>
      </right>
      <top style="thin">
        <color indexed="64"/>
      </top>
      <bottom style="thin">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bottom style="thick">
        <color indexed="64"/>
      </bottom>
      <diagonal/>
    </border>
    <border>
      <left/>
      <right style="thick">
        <color indexed="64"/>
      </right>
      <top/>
      <bottom style="thin">
        <color indexed="64"/>
      </bottom>
      <diagonal/>
    </border>
    <border>
      <left style="thick">
        <color indexed="64"/>
      </left>
      <right/>
      <top/>
      <bottom style="thin">
        <color indexed="64"/>
      </bottom>
      <diagonal/>
    </border>
    <border>
      <left/>
      <right style="thick">
        <color indexed="64"/>
      </right>
      <top style="thick">
        <color indexed="64"/>
      </top>
      <bottom/>
      <diagonal/>
    </border>
    <border>
      <left/>
      <right/>
      <top style="thick">
        <color indexed="64"/>
      </top>
      <bottom/>
      <diagonal/>
    </border>
    <border>
      <left style="thick">
        <color indexed="64"/>
      </left>
      <right/>
      <top style="thick">
        <color indexed="64"/>
      </top>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tted">
        <color indexed="64"/>
      </left>
      <right style="dashed">
        <color indexed="64"/>
      </right>
      <top style="medium">
        <color indexed="64"/>
      </top>
      <bottom style="thin">
        <color indexed="64"/>
      </bottom>
      <diagonal/>
    </border>
    <border>
      <left style="thin">
        <color indexed="64"/>
      </left>
      <right style="dashed">
        <color indexed="64"/>
      </right>
      <top style="medium">
        <color indexed="64"/>
      </top>
      <bottom/>
      <diagonal/>
    </border>
    <border>
      <left style="dashed">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dotted">
        <color auto="1"/>
      </left>
      <right style="hair">
        <color auto="1"/>
      </right>
      <top style="medium">
        <color indexed="64"/>
      </top>
      <bottom style="double">
        <color indexed="64"/>
      </bottom>
      <diagonal/>
    </border>
    <border>
      <left/>
      <right style="medium">
        <color indexed="64"/>
      </right>
      <top style="medium">
        <color indexed="64"/>
      </top>
      <bottom style="double">
        <color indexed="64"/>
      </bottom>
      <diagonal/>
    </border>
    <border>
      <left style="dotted">
        <color indexed="64"/>
      </left>
      <right style="dashed">
        <color indexed="64"/>
      </right>
      <top/>
      <bottom style="hair">
        <color indexed="64"/>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medium">
        <color indexed="64"/>
      </right>
      <top style="thin">
        <color indexed="64"/>
      </top>
      <bottom style="hair">
        <color indexed="64"/>
      </bottom>
      <diagonal/>
    </border>
    <border>
      <left style="hair">
        <color indexed="64"/>
      </left>
      <right style="hair">
        <color indexed="64"/>
      </right>
      <top/>
      <bottom style="double">
        <color indexed="64"/>
      </bottom>
      <diagonal/>
    </border>
    <border>
      <left style="hair">
        <color indexed="64"/>
      </left>
      <right style="medium">
        <color indexed="64"/>
      </right>
      <top/>
      <bottom style="double">
        <color indexed="64"/>
      </bottom>
      <diagonal/>
    </border>
    <border>
      <left style="dotted">
        <color auto="1"/>
      </left>
      <right style="hair">
        <color auto="1"/>
      </right>
      <top/>
      <bottom style="hair">
        <color indexed="64"/>
      </bottom>
      <diagonal/>
    </border>
    <border>
      <left/>
      <right style="medium">
        <color indexed="64"/>
      </right>
      <top/>
      <bottom style="hair">
        <color indexed="64"/>
      </bottom>
      <diagonal/>
    </border>
    <border>
      <left style="dotted">
        <color indexed="64"/>
      </left>
      <right style="dashed">
        <color indexed="64"/>
      </right>
      <top style="hair">
        <color indexed="64"/>
      </top>
      <bottom style="thin">
        <color indexed="64"/>
      </bottom>
      <diagonal/>
    </border>
    <border>
      <left style="medium">
        <color indexed="64"/>
      </left>
      <right style="thin">
        <color indexed="64"/>
      </right>
      <top style="hair">
        <color indexed="64"/>
      </top>
      <bottom/>
      <diagonal/>
    </border>
    <border>
      <left style="thin">
        <color indexed="64"/>
      </left>
      <right style="dashed">
        <color indexed="64"/>
      </right>
      <top style="hair">
        <color indexed="64"/>
      </top>
      <bottom/>
      <diagonal/>
    </border>
    <border>
      <left style="dashed">
        <color indexed="64"/>
      </left>
      <right style="dashed">
        <color indexed="64"/>
      </right>
      <top style="hair">
        <color indexed="64"/>
      </top>
      <bottom/>
      <diagonal/>
    </border>
    <border>
      <left style="dashed">
        <color indexed="64"/>
      </left>
      <right style="medium">
        <color indexed="64"/>
      </right>
      <top style="hair">
        <color indexed="64"/>
      </top>
      <bottom/>
      <diagonal/>
    </border>
    <border>
      <left style="hair">
        <color indexed="64"/>
      </left>
      <right style="hair">
        <color indexed="64"/>
      </right>
      <top/>
      <bottom style="hair">
        <color indexed="64"/>
      </bottom>
      <diagonal/>
    </border>
    <border>
      <left style="hair">
        <color indexed="64"/>
      </left>
      <right style="medium">
        <color indexed="64"/>
      </right>
      <top/>
      <bottom style="hair">
        <color auto="1"/>
      </bottom>
      <diagonal/>
    </border>
    <border>
      <left style="dotted">
        <color auto="1"/>
      </left>
      <right style="hair">
        <color auto="1"/>
      </right>
      <top style="hair">
        <color indexed="64"/>
      </top>
      <bottom style="hair">
        <color indexed="64"/>
      </bottom>
      <diagonal/>
    </border>
    <border>
      <left/>
      <right style="medium">
        <color indexed="64"/>
      </right>
      <top style="hair">
        <color indexed="64"/>
      </top>
      <bottom style="hair">
        <color indexed="64"/>
      </bottom>
      <diagonal/>
    </border>
    <border>
      <left style="dotted">
        <color indexed="64"/>
      </left>
      <right style="dashed">
        <color indexed="64"/>
      </right>
      <top style="thin">
        <color auto="1"/>
      </top>
      <bottom style="thin">
        <color auto="1"/>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medium">
        <color indexed="64"/>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auto="1"/>
      </top>
      <bottom style="hair">
        <color auto="1"/>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bottom style="hair">
        <color indexed="64"/>
      </bottom>
      <diagonal/>
    </border>
    <border>
      <left style="thin">
        <color indexed="64"/>
      </left>
      <right style="dashed">
        <color indexed="64"/>
      </right>
      <top/>
      <bottom style="hair">
        <color indexed="64"/>
      </bottom>
      <diagonal/>
    </border>
    <border>
      <left style="dashed">
        <color indexed="64"/>
      </left>
      <right style="dashed">
        <color indexed="64"/>
      </right>
      <top/>
      <bottom style="hair">
        <color indexed="64"/>
      </bottom>
      <diagonal/>
    </border>
    <border>
      <left style="dashed">
        <color indexed="64"/>
      </left>
      <right style="medium">
        <color indexed="64"/>
      </right>
      <top/>
      <bottom style="hair">
        <color indexed="64"/>
      </bottom>
      <diagonal/>
    </border>
    <border>
      <left style="medium">
        <color indexed="64"/>
      </left>
      <right style="hair">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medium">
        <color indexed="64"/>
      </left>
      <right style="thin">
        <color indexed="64"/>
      </right>
      <top style="dotted">
        <color indexed="64"/>
      </top>
      <bottom style="thin">
        <color indexed="64"/>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medium">
        <color indexed="64"/>
      </right>
      <top style="hair">
        <color indexed="64"/>
      </top>
      <bottom style="hair">
        <color indexed="64"/>
      </bottom>
      <diagonal/>
    </border>
    <border>
      <left style="medium">
        <color indexed="64"/>
      </left>
      <right style="hair">
        <color indexed="64"/>
      </right>
      <top/>
      <bottom style="double">
        <color indexed="64"/>
      </bottom>
      <diagonal/>
    </border>
    <border>
      <left/>
      <right style="hair">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style="hair">
        <color indexed="64"/>
      </left>
      <right style="medium">
        <color indexed="64"/>
      </right>
      <top style="double">
        <color indexed="64"/>
      </top>
      <bottom style="double">
        <color indexed="64"/>
      </bottom>
      <diagonal/>
    </border>
    <border>
      <left style="medium">
        <color indexed="64"/>
      </left>
      <right style="hair">
        <color indexed="64"/>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right style="hair">
        <color indexed="64"/>
      </right>
      <top/>
      <bottom style="double">
        <color indexed="64"/>
      </bottom>
      <diagonal/>
    </border>
    <border>
      <left style="medium">
        <color indexed="64"/>
      </left>
      <right style="hair">
        <color indexed="64"/>
      </right>
      <top style="double">
        <color indexed="64"/>
      </top>
      <bottom style="double">
        <color indexed="64"/>
      </bottom>
      <diagonal/>
    </border>
    <border>
      <left style="dotted">
        <color auto="1"/>
      </left>
      <right style="hair">
        <color auto="1"/>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hair">
        <color indexed="64"/>
      </right>
      <top style="double">
        <color indexed="64"/>
      </top>
      <bottom style="hair">
        <color indexed="64"/>
      </bottom>
      <diagonal/>
    </border>
    <border>
      <left/>
      <right style="hair">
        <color indexed="64"/>
      </right>
      <top/>
      <bottom style="hair">
        <color indexed="64"/>
      </bottom>
      <diagonal/>
    </border>
    <border>
      <left style="dotted">
        <color indexed="64"/>
      </left>
      <right style="dashed">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thin">
        <color auto="1"/>
      </top>
      <bottom style="medium">
        <color indexed="64"/>
      </bottom>
      <diagonal/>
    </border>
    <border>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thin">
        <color auto="1"/>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style="hair">
        <color indexed="64"/>
      </right>
      <top style="thin">
        <color auto="1"/>
      </top>
      <bottom/>
      <diagonal/>
    </border>
    <border>
      <left style="medium">
        <color indexed="64"/>
      </left>
      <right style="hair">
        <color indexed="64"/>
      </right>
      <top/>
      <bottom style="medium">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medium">
        <color indexed="64"/>
      </right>
      <top/>
      <bottom style="thin">
        <color indexed="64"/>
      </bottom>
      <diagonal/>
    </border>
    <border>
      <left style="hair">
        <color indexed="64"/>
      </left>
      <right style="hair">
        <color indexed="64"/>
      </right>
      <top style="medium">
        <color indexed="64"/>
      </top>
      <bottom style="double">
        <color indexed="64"/>
      </bottom>
      <diagonal/>
    </border>
    <border>
      <left style="hair">
        <color indexed="64"/>
      </left>
      <right style="medium">
        <color indexed="64"/>
      </right>
      <top style="medium">
        <color indexed="64"/>
      </top>
      <bottom style="double">
        <color indexed="64"/>
      </bottom>
      <diagonal/>
    </border>
    <border>
      <left style="medium">
        <color indexed="64"/>
      </left>
      <right/>
      <top style="double">
        <color indexed="64"/>
      </top>
      <bottom style="dashed">
        <color indexed="64"/>
      </bottom>
      <diagonal/>
    </border>
    <border>
      <left style="hair">
        <color indexed="64"/>
      </left>
      <right style="hair">
        <color indexed="64"/>
      </right>
      <top style="double">
        <color indexed="64"/>
      </top>
      <bottom style="dashed">
        <color indexed="64"/>
      </bottom>
      <diagonal/>
    </border>
    <border>
      <left style="hair">
        <color indexed="64"/>
      </left>
      <right style="medium">
        <color indexed="64"/>
      </right>
      <top style="double">
        <color indexed="64"/>
      </top>
      <bottom style="dashed">
        <color indexed="64"/>
      </bottom>
      <diagonal/>
    </border>
    <border>
      <left style="medium">
        <color indexed="64"/>
      </left>
      <right/>
      <top style="dashed">
        <color indexed="64"/>
      </top>
      <bottom style="dashed">
        <color indexed="64"/>
      </bottom>
      <diagonal/>
    </border>
    <border>
      <left style="hair">
        <color indexed="64"/>
      </left>
      <right style="hair">
        <color indexed="64"/>
      </right>
      <top style="dashed">
        <color indexed="64"/>
      </top>
      <bottom style="dashed">
        <color indexed="64"/>
      </bottom>
      <diagonal/>
    </border>
    <border>
      <left style="hair">
        <color indexed="64"/>
      </left>
      <right style="medium">
        <color indexed="64"/>
      </right>
      <top style="dashed">
        <color indexed="64"/>
      </top>
      <bottom style="dashed">
        <color indexed="64"/>
      </bottom>
      <diagonal/>
    </border>
    <border>
      <left style="medium">
        <color indexed="64"/>
      </left>
      <right/>
      <top style="dashed">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medium">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medium">
        <color indexed="64"/>
      </right>
      <top style="thin">
        <color indexed="64"/>
      </top>
      <bottom/>
      <diagonal/>
    </border>
    <border>
      <left style="thin">
        <color indexed="64"/>
      </left>
      <right style="thin">
        <color indexed="64"/>
      </right>
      <top style="hair">
        <color indexed="64"/>
      </top>
      <bottom/>
      <diagonal/>
    </border>
    <border>
      <left style="medium">
        <color indexed="64"/>
      </left>
      <right style="thin">
        <color indexed="64"/>
      </right>
      <top/>
      <bottom style="double">
        <color indexed="64"/>
      </bottom>
      <diagonal/>
    </border>
    <border>
      <left style="thin">
        <color indexed="64"/>
      </left>
      <right style="thin">
        <color indexed="64"/>
      </right>
      <top style="hair">
        <color indexed="64"/>
      </top>
      <bottom style="double">
        <color indexed="64"/>
      </bottom>
      <diagonal/>
    </border>
    <border>
      <left style="dotted">
        <color auto="1"/>
      </left>
      <right style="hair">
        <color auto="1"/>
      </right>
      <top style="hair">
        <color indexed="64"/>
      </top>
      <bottom style="double">
        <color indexed="64"/>
      </bottom>
      <diagonal/>
    </border>
    <border>
      <left/>
      <right style="medium">
        <color indexed="64"/>
      </right>
      <top style="hair">
        <color indexed="64"/>
      </top>
      <bottom style="double">
        <color indexed="64"/>
      </bottom>
      <diagonal/>
    </border>
    <border>
      <left style="thin">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dotted">
        <color auto="1"/>
      </left>
      <right style="hair">
        <color auto="1"/>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dotted">
        <color indexed="64"/>
      </left>
      <right style="dashed">
        <color indexed="64"/>
      </right>
      <top/>
      <bottom style="medium">
        <color indexed="64"/>
      </bottom>
      <diagonal/>
    </border>
    <border>
      <left/>
      <right/>
      <top style="hair">
        <color indexed="64"/>
      </top>
      <bottom style="hair">
        <color indexed="64"/>
      </bottom>
      <diagonal/>
    </border>
    <border>
      <left/>
      <right style="hair">
        <color indexed="64"/>
      </right>
      <top style="thin">
        <color auto="1"/>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alignment vertical="center"/>
    </xf>
    <xf numFmtId="0" fontId="2" fillId="0" borderId="0"/>
    <xf numFmtId="0" fontId="4"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xf numFmtId="38"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cellStyleXfs>
  <cellXfs count="979">
    <xf numFmtId="0" fontId="0" fillId="0" borderId="0" xfId="0">
      <alignment vertical="center"/>
    </xf>
    <xf numFmtId="0" fontId="2" fillId="0" borderId="0" xfId="3" applyAlignment="1">
      <alignment vertical="center"/>
    </xf>
    <xf numFmtId="0" fontId="2" fillId="0" borderId="14" xfId="3" applyBorder="1" applyAlignment="1">
      <alignment horizontal="center" vertical="center"/>
    </xf>
    <xf numFmtId="0" fontId="9" fillId="0" borderId="0" xfId="4" applyFont="1" applyAlignment="1">
      <alignment vertical="top" shrinkToFit="1"/>
    </xf>
    <xf numFmtId="0" fontId="6" fillId="0" borderId="0" xfId="3" applyFont="1" applyAlignment="1">
      <alignment horizontal="center" vertical="center" shrinkToFit="1"/>
    </xf>
    <xf numFmtId="0" fontId="10" fillId="0" borderId="0" xfId="3" applyFont="1" applyAlignment="1">
      <alignment horizontal="center" vertical="center"/>
    </xf>
    <xf numFmtId="0" fontId="10" fillId="0" borderId="0" xfId="4" applyFont="1" applyAlignment="1">
      <alignment vertical="center" shrinkToFit="1"/>
    </xf>
    <xf numFmtId="0" fontId="10" fillId="0" borderId="0" xfId="3" applyFont="1" applyAlignment="1">
      <alignment vertical="center"/>
    </xf>
    <xf numFmtId="0" fontId="10" fillId="0" borderId="0" xfId="4" applyFont="1" applyAlignment="1">
      <alignment horizontal="center" vertical="center" shrinkToFit="1"/>
    </xf>
    <xf numFmtId="0" fontId="10" fillId="0" borderId="0" xfId="3" applyFont="1" applyAlignment="1">
      <alignment vertical="center" shrinkToFit="1"/>
    </xf>
    <xf numFmtId="0" fontId="10" fillId="0" borderId="0" xfId="3" applyFont="1" applyAlignment="1">
      <alignment horizontal="center" vertical="center" shrinkToFit="1"/>
    </xf>
    <xf numFmtId="0" fontId="10" fillId="0" borderId="14" xfId="4" applyFont="1" applyBorder="1" applyAlignment="1">
      <alignment horizontal="center" vertical="center" shrinkToFit="1"/>
    </xf>
    <xf numFmtId="0" fontId="10" fillId="0" borderId="47" xfId="3" applyFont="1" applyBorder="1" applyAlignment="1">
      <alignment vertical="center"/>
    </xf>
    <xf numFmtId="0" fontId="10" fillId="0" borderId="14" xfId="4" applyFont="1" applyBorder="1" applyAlignment="1">
      <alignment vertical="center" shrinkToFit="1"/>
    </xf>
    <xf numFmtId="0" fontId="6" fillId="6" borderId="14" xfId="4" applyFont="1" applyFill="1" applyBorder="1" applyAlignment="1">
      <alignment vertical="center" shrinkToFit="1"/>
    </xf>
    <xf numFmtId="0" fontId="5" fillId="0" borderId="14" xfId="4" applyFont="1" applyBorder="1" applyAlignment="1">
      <alignment horizontal="center" vertical="center" shrinkToFit="1"/>
    </xf>
    <xf numFmtId="0" fontId="5" fillId="0" borderId="14" xfId="4" applyFont="1" applyBorder="1" applyAlignment="1">
      <alignment vertical="center" shrinkToFit="1"/>
    </xf>
    <xf numFmtId="0" fontId="6" fillId="14" borderId="14" xfId="4" applyFont="1" applyFill="1" applyBorder="1" applyAlignment="1">
      <alignment vertical="center" shrinkToFit="1"/>
    </xf>
    <xf numFmtId="176" fontId="2" fillId="0" borderId="14" xfId="3" applyNumberFormat="1" applyBorder="1" applyAlignment="1">
      <alignment horizontal="center" vertical="center"/>
    </xf>
    <xf numFmtId="177" fontId="22" fillId="0" borderId="0" xfId="3" applyNumberFormat="1" applyFont="1" applyAlignment="1">
      <alignment vertical="top" shrinkToFit="1"/>
    </xf>
    <xf numFmtId="182" fontId="22" fillId="0" borderId="0" xfId="4" applyNumberFormat="1" applyFont="1" applyAlignment="1">
      <alignment horizontal="left" vertical="top" shrinkToFit="1"/>
    </xf>
    <xf numFmtId="0" fontId="22" fillId="0" borderId="0" xfId="4" applyFont="1" applyAlignment="1">
      <alignment horizontal="left" vertical="top" shrinkToFit="1"/>
    </xf>
    <xf numFmtId="0" fontId="22" fillId="0" borderId="0" xfId="3" applyFont="1" applyAlignment="1">
      <alignment vertical="center" shrinkToFit="1"/>
    </xf>
    <xf numFmtId="0" fontId="22" fillId="0" borderId="0" xfId="3" applyFont="1" applyAlignment="1">
      <alignment vertical="center"/>
    </xf>
    <xf numFmtId="49" fontId="22" fillId="0" borderId="0" xfId="3" applyNumberFormat="1" applyFont="1" applyAlignment="1">
      <alignment horizontal="center" vertical="center" shrinkToFit="1"/>
    </xf>
    <xf numFmtId="49" fontId="22" fillId="0" borderId="0" xfId="3" applyNumberFormat="1" applyFont="1" applyAlignment="1">
      <alignment horizontal="center" vertical="center"/>
    </xf>
    <xf numFmtId="179" fontId="22" fillId="0" borderId="0" xfId="3" applyNumberFormat="1" applyFont="1" applyAlignment="1">
      <alignment horizontal="center" vertical="center"/>
    </xf>
    <xf numFmtId="176" fontId="22" fillId="0" borderId="0" xfId="5" applyNumberFormat="1" applyFont="1" applyBorder="1" applyAlignment="1">
      <alignment vertical="center" shrinkToFit="1"/>
    </xf>
    <xf numFmtId="176" fontId="22" fillId="0" borderId="0" xfId="3" applyNumberFormat="1" applyFont="1" applyAlignment="1">
      <alignment vertical="center"/>
    </xf>
    <xf numFmtId="181" fontId="22" fillId="0" borderId="34" xfId="2" applyNumberFormat="1" applyFont="1" applyBorder="1" applyAlignment="1">
      <alignment horizontal="center" vertical="center"/>
    </xf>
    <xf numFmtId="181" fontId="22" fillId="0" borderId="14" xfId="2" applyNumberFormat="1" applyFont="1" applyBorder="1" applyAlignment="1">
      <alignment horizontal="center" vertical="center"/>
    </xf>
    <xf numFmtId="179" fontId="22" fillId="0" borderId="0" xfId="3" applyNumberFormat="1" applyFont="1" applyAlignment="1">
      <alignment vertical="center"/>
    </xf>
    <xf numFmtId="180" fontId="22" fillId="0" borderId="0" xfId="2" applyNumberFormat="1" applyFont="1" applyBorder="1" applyAlignment="1">
      <alignment vertical="center" shrinkToFit="1"/>
    </xf>
    <xf numFmtId="178" fontId="22" fillId="0" borderId="34" xfId="2" applyNumberFormat="1" applyFont="1" applyBorder="1" applyAlignment="1">
      <alignment horizontal="center" vertical="center"/>
    </xf>
    <xf numFmtId="178" fontId="22" fillId="0" borderId="14" xfId="2" applyNumberFormat="1" applyFont="1" applyBorder="1" applyAlignment="1">
      <alignment horizontal="center" vertical="center"/>
    </xf>
    <xf numFmtId="176" fontId="22" fillId="0" borderId="0" xfId="5" applyNumberFormat="1" applyFont="1" applyBorder="1" applyAlignment="1">
      <alignment horizontal="center" vertical="center" shrinkToFit="1"/>
    </xf>
    <xf numFmtId="180" fontId="22" fillId="0" borderId="34" xfId="2" applyNumberFormat="1" applyFont="1" applyBorder="1" applyAlignment="1">
      <alignment horizontal="center" vertical="center"/>
    </xf>
    <xf numFmtId="180" fontId="22" fillId="0" borderId="14" xfId="2" applyNumberFormat="1" applyFont="1" applyBorder="1" applyAlignment="1">
      <alignment horizontal="center" vertical="center"/>
    </xf>
    <xf numFmtId="0" fontId="22" fillId="0" borderId="0" xfId="3" applyFont="1" applyAlignment="1">
      <alignment horizontal="center" vertical="center" shrinkToFit="1"/>
    </xf>
    <xf numFmtId="38" fontId="22" fillId="0" borderId="0" xfId="1" applyFont="1" applyFill="1" applyAlignment="1">
      <alignment vertical="center" shrinkToFit="1"/>
    </xf>
    <xf numFmtId="0" fontId="22" fillId="0" borderId="0" xfId="4" applyFont="1" applyAlignment="1">
      <alignment vertical="center" shrinkToFit="1"/>
    </xf>
    <xf numFmtId="0" fontId="22" fillId="0" borderId="0" xfId="4" applyFont="1" applyAlignment="1">
      <alignment horizontal="center" vertical="center"/>
    </xf>
    <xf numFmtId="0" fontId="24" fillId="0" borderId="0" xfId="3" applyFont="1" applyAlignment="1">
      <alignment horizontal="left" vertical="center" shrinkToFit="1"/>
    </xf>
    <xf numFmtId="0" fontId="22" fillId="0" borderId="0" xfId="4" applyFont="1" applyAlignment="1">
      <alignment horizontal="center" vertical="center" shrinkToFit="1"/>
    </xf>
    <xf numFmtId="176" fontId="23" fillId="0" borderId="46" xfId="7" applyNumberFormat="1" applyFont="1" applyBorder="1">
      <alignment vertical="center"/>
    </xf>
    <xf numFmtId="176" fontId="23" fillId="0" borderId="47" xfId="7" applyNumberFormat="1" applyFont="1" applyBorder="1">
      <alignment vertical="center"/>
    </xf>
    <xf numFmtId="176" fontId="23" fillId="0" borderId="48" xfId="7" applyNumberFormat="1" applyFont="1" applyBorder="1">
      <alignment vertical="center"/>
    </xf>
    <xf numFmtId="176" fontId="23" fillId="0" borderId="0" xfId="7" applyNumberFormat="1" applyFont="1">
      <alignment vertical="center"/>
    </xf>
    <xf numFmtId="0" fontId="26" fillId="0" borderId="0" xfId="10" applyFont="1"/>
    <xf numFmtId="0" fontId="26" fillId="0" borderId="26" xfId="10" applyFont="1" applyBorder="1"/>
    <xf numFmtId="176" fontId="23" fillId="0" borderId="45" xfId="7" applyNumberFormat="1" applyFont="1" applyBorder="1">
      <alignment vertical="center"/>
    </xf>
    <xf numFmtId="0" fontId="10" fillId="0" borderId="45" xfId="10" applyFont="1" applyBorder="1"/>
    <xf numFmtId="0" fontId="10" fillId="0" borderId="0" xfId="10" applyFont="1"/>
    <xf numFmtId="0" fontId="27" fillId="0" borderId="0" xfId="10" applyFont="1"/>
    <xf numFmtId="0" fontId="10" fillId="0" borderId="26" xfId="10" applyFont="1" applyBorder="1"/>
    <xf numFmtId="0" fontId="10" fillId="0" borderId="0" xfId="10" applyFont="1" applyAlignment="1" applyProtection="1">
      <alignment vertical="center"/>
      <protection locked="0"/>
    </xf>
    <xf numFmtId="0" fontId="28" fillId="0" borderId="45" xfId="10" applyFont="1" applyBorder="1"/>
    <xf numFmtId="0" fontId="28" fillId="0" borderId="0" xfId="10" applyFont="1"/>
    <xf numFmtId="0" fontId="28" fillId="0" borderId="26" xfId="10" applyFont="1" applyBorder="1"/>
    <xf numFmtId="0" fontId="28" fillId="0" borderId="0" xfId="10" applyFont="1" applyAlignment="1">
      <alignment horizontal="center"/>
    </xf>
    <xf numFmtId="38" fontId="28" fillId="0" borderId="0" xfId="10" applyNumberFormat="1" applyFont="1" applyAlignment="1">
      <alignment horizontal="center"/>
    </xf>
    <xf numFmtId="38" fontId="26" fillId="0" borderId="0" xfId="10" applyNumberFormat="1" applyFont="1" applyAlignment="1">
      <alignment vertical="center"/>
    </xf>
    <xf numFmtId="38" fontId="26" fillId="0" borderId="26" xfId="10" applyNumberFormat="1" applyFont="1" applyBorder="1" applyAlignment="1">
      <alignment vertical="center"/>
    </xf>
    <xf numFmtId="0" fontId="29" fillId="0" borderId="45" xfId="10" applyFont="1" applyBorder="1" applyAlignment="1">
      <alignment horizontal="left"/>
    </xf>
    <xf numFmtId="0" fontId="29" fillId="0" borderId="0" xfId="10" applyFont="1"/>
    <xf numFmtId="0" fontId="5" fillId="0" borderId="45" xfId="10" applyFont="1" applyBorder="1" applyAlignment="1">
      <alignment horizontal="right"/>
    </xf>
    <xf numFmtId="0" fontId="21" fillId="0" borderId="0" xfId="10" applyFont="1" applyAlignment="1">
      <alignment vertical="center"/>
    </xf>
    <xf numFmtId="0" fontId="5" fillId="0" borderId="0" xfId="10" applyFont="1" applyAlignment="1">
      <alignment vertical="center"/>
    </xf>
    <xf numFmtId="49" fontId="5" fillId="0" borderId="0" xfId="10" applyNumberFormat="1" applyFont="1" applyAlignment="1">
      <alignment vertical="center"/>
    </xf>
    <xf numFmtId="0" fontId="5" fillId="0" borderId="0" xfId="10" applyFont="1"/>
    <xf numFmtId="0" fontId="26" fillId="0" borderId="0" xfId="10" applyFont="1" applyAlignment="1">
      <alignment vertical="center"/>
    </xf>
    <xf numFmtId="49" fontId="5" fillId="0" borderId="0" xfId="10" applyNumberFormat="1" applyFont="1"/>
    <xf numFmtId="0" fontId="22" fillId="0" borderId="0" xfId="10" applyFont="1" applyAlignment="1">
      <alignment horizontal="center" vertical="center"/>
    </xf>
    <xf numFmtId="176" fontId="14" fillId="0" borderId="0" xfId="7" applyNumberFormat="1" applyFont="1">
      <alignment vertical="center"/>
    </xf>
    <xf numFmtId="176" fontId="23" fillId="0" borderId="42" xfId="7" applyNumberFormat="1" applyFont="1" applyBorder="1">
      <alignment vertical="center"/>
    </xf>
    <xf numFmtId="176" fontId="23" fillId="0" borderId="31" xfId="7" applyNumberFormat="1" applyFont="1" applyBorder="1">
      <alignment vertical="center"/>
    </xf>
    <xf numFmtId="176" fontId="22" fillId="0" borderId="0" xfId="2" applyNumberFormat="1" applyFont="1" applyAlignment="1">
      <alignment vertical="center"/>
    </xf>
    <xf numFmtId="9" fontId="22" fillId="0" borderId="0" xfId="2" applyFont="1" applyAlignment="1">
      <alignment vertical="center"/>
    </xf>
    <xf numFmtId="180" fontId="22" fillId="0" borderId="0" xfId="2" applyNumberFormat="1" applyFont="1" applyAlignment="1">
      <alignment vertical="center"/>
    </xf>
    <xf numFmtId="38" fontId="16" fillId="3" borderId="15" xfId="1" applyFont="1" applyFill="1" applyBorder="1" applyAlignment="1">
      <alignment horizontal="center" vertical="center"/>
    </xf>
    <xf numFmtId="38" fontId="16" fillId="3" borderId="33" xfId="1" applyFont="1" applyFill="1" applyBorder="1" applyAlignment="1">
      <alignment horizontal="center" vertical="center"/>
    </xf>
    <xf numFmtId="0" fontId="14" fillId="0" borderId="34" xfId="0" applyFont="1" applyBorder="1">
      <alignment vertical="center"/>
    </xf>
    <xf numFmtId="0" fontId="14" fillId="0" borderId="0" xfId="0" applyFont="1">
      <alignment vertical="center"/>
    </xf>
    <xf numFmtId="0" fontId="0" fillId="0" borderId="0" xfId="0" applyAlignment="1">
      <alignment horizontal="right" vertical="center"/>
    </xf>
    <xf numFmtId="182" fontId="20" fillId="0" borderId="0" xfId="4" applyNumberFormat="1" applyFont="1" applyAlignment="1">
      <alignment horizontal="left" vertical="top" shrinkToFit="1"/>
    </xf>
    <xf numFmtId="0" fontId="40" fillId="0" borderId="0" xfId="13" applyFont="1"/>
    <xf numFmtId="38" fontId="40" fillId="0" borderId="0" xfId="13" applyNumberFormat="1" applyFont="1" applyAlignment="1">
      <alignment wrapText="1"/>
    </xf>
    <xf numFmtId="49" fontId="40" fillId="0" borderId="0" xfId="13" applyNumberFormat="1" applyFont="1"/>
    <xf numFmtId="0" fontId="40" fillId="0" borderId="0" xfId="13" applyFont="1" applyAlignment="1">
      <alignment vertical="top"/>
    </xf>
    <xf numFmtId="0" fontId="40" fillId="0" borderId="15" xfId="13" applyFont="1" applyBorder="1"/>
    <xf numFmtId="0" fontId="40" fillId="0" borderId="20" xfId="13" applyFont="1" applyBorder="1"/>
    <xf numFmtId="184" fontId="40" fillId="0" borderId="0" xfId="13" applyNumberFormat="1" applyFont="1"/>
    <xf numFmtId="0" fontId="40" fillId="0" borderId="19" xfId="13" applyFont="1" applyBorder="1"/>
    <xf numFmtId="0" fontId="40" fillId="0" borderId="37" xfId="13" applyFont="1" applyBorder="1"/>
    <xf numFmtId="0" fontId="40" fillId="0" borderId="36" xfId="13" applyFont="1" applyBorder="1"/>
    <xf numFmtId="0" fontId="44" fillId="0" borderId="0" xfId="13" applyFont="1" applyAlignment="1">
      <alignment vertical="center"/>
    </xf>
    <xf numFmtId="0" fontId="44" fillId="0" borderId="37" xfId="13" applyFont="1" applyBorder="1" applyAlignment="1">
      <alignment vertical="center"/>
    </xf>
    <xf numFmtId="0" fontId="44" fillId="0" borderId="36" xfId="13" applyFont="1" applyBorder="1" applyAlignment="1">
      <alignment vertical="center"/>
    </xf>
    <xf numFmtId="0" fontId="40" fillId="0" borderId="33" xfId="13" applyFont="1" applyBorder="1"/>
    <xf numFmtId="0" fontId="44" fillId="0" borderId="15" xfId="13" applyFont="1" applyBorder="1" applyAlignment="1">
      <alignment vertical="center"/>
    </xf>
    <xf numFmtId="180" fontId="41" fillId="0" borderId="0" xfId="14" applyNumberFormat="1" applyFont="1" applyBorder="1" applyAlignment="1">
      <alignment horizontal="center" vertical="center" shrinkToFit="1"/>
    </xf>
    <xf numFmtId="179" fontId="41" fillId="0" borderId="0" xfId="13" applyNumberFormat="1" applyFont="1" applyAlignment="1">
      <alignment horizontal="center" vertical="center" shrinkToFit="1"/>
    </xf>
    <xf numFmtId="0" fontId="40" fillId="0" borderId="39" xfId="13" applyFont="1" applyBorder="1"/>
    <xf numFmtId="0" fontId="40" fillId="0" borderId="40" xfId="13" applyFont="1" applyBorder="1"/>
    <xf numFmtId="0" fontId="40" fillId="0" borderId="32" xfId="13" applyFont="1" applyBorder="1"/>
    <xf numFmtId="0" fontId="40" fillId="0" borderId="51" xfId="13" applyFont="1" applyBorder="1"/>
    <xf numFmtId="0" fontId="40" fillId="0" borderId="23" xfId="13" applyFont="1" applyBorder="1"/>
    <xf numFmtId="179" fontId="42" fillId="0" borderId="0" xfId="13" applyNumberFormat="1" applyFont="1" applyAlignment="1">
      <alignment vertical="center" shrinkToFit="1"/>
    </xf>
    <xf numFmtId="0" fontId="28" fillId="0" borderId="0" xfId="13" applyFont="1"/>
    <xf numFmtId="179" fontId="25" fillId="0" borderId="0" xfId="13" applyNumberFormat="1" applyFont="1" applyAlignment="1">
      <alignment vertical="center" shrinkToFit="1"/>
    </xf>
    <xf numFmtId="182" fontId="20" fillId="0" borderId="0" xfId="4" applyNumberFormat="1" applyFont="1" applyAlignment="1">
      <alignment vertical="top" shrinkToFit="1"/>
    </xf>
    <xf numFmtId="0" fontId="5" fillId="0" borderId="39" xfId="10" applyFont="1" applyBorder="1" applyAlignment="1">
      <alignment vertical="center"/>
    </xf>
    <xf numFmtId="0" fontId="5" fillId="0" borderId="40" xfId="10" applyFont="1" applyBorder="1" applyAlignment="1">
      <alignment vertical="center"/>
    </xf>
    <xf numFmtId="176" fontId="14" fillId="0" borderId="36" xfId="7" applyNumberFormat="1" applyFont="1" applyBorder="1">
      <alignment vertical="center"/>
    </xf>
    <xf numFmtId="176" fontId="14" fillId="0" borderId="19" xfId="7" applyNumberFormat="1" applyFont="1" applyBorder="1">
      <alignment vertical="center"/>
    </xf>
    <xf numFmtId="176" fontId="14" fillId="0" borderId="37" xfId="7" applyNumberFormat="1" applyFont="1" applyBorder="1">
      <alignment vertical="center"/>
    </xf>
    <xf numFmtId="0" fontId="10" fillId="0" borderId="66" xfId="10" applyFont="1" applyBorder="1"/>
    <xf numFmtId="176" fontId="23" fillId="0" borderId="81" xfId="7" applyNumberFormat="1" applyFont="1" applyBorder="1">
      <alignment vertical="center"/>
    </xf>
    <xf numFmtId="0" fontId="5" fillId="0" borderId="0" xfId="10" applyFont="1" applyAlignment="1">
      <alignment horizontal="right"/>
    </xf>
    <xf numFmtId="0" fontId="29" fillId="0" borderId="0" xfId="10" applyFont="1" applyAlignment="1">
      <alignment horizontal="left"/>
    </xf>
    <xf numFmtId="0" fontId="10" fillId="0" borderId="36" xfId="10" applyFont="1" applyBorder="1"/>
    <xf numFmtId="176" fontId="23" fillId="0" borderId="15" xfId="7" applyNumberFormat="1" applyFont="1" applyBorder="1">
      <alignment vertical="center"/>
    </xf>
    <xf numFmtId="176" fontId="23" fillId="0" borderId="33" xfId="7" applyNumberFormat="1" applyFont="1" applyBorder="1">
      <alignment vertical="center"/>
    </xf>
    <xf numFmtId="0" fontId="15" fillId="0" borderId="0" xfId="0" applyFont="1">
      <alignment vertical="center"/>
    </xf>
    <xf numFmtId="186" fontId="31" fillId="0" borderId="0" xfId="7" applyNumberFormat="1" applyFont="1">
      <alignment vertical="center"/>
    </xf>
    <xf numFmtId="176" fontId="53" fillId="0" borderId="0" xfId="7" applyNumberFormat="1" applyFont="1">
      <alignment vertical="center"/>
    </xf>
    <xf numFmtId="176" fontId="54" fillId="0" borderId="0" xfId="7" applyNumberFormat="1" applyFont="1">
      <alignment vertical="center"/>
    </xf>
    <xf numFmtId="176" fontId="55" fillId="0" borderId="0" xfId="7" applyNumberFormat="1" applyFont="1">
      <alignment vertical="center"/>
    </xf>
    <xf numFmtId="0" fontId="0" fillId="0" borderId="0" xfId="0" applyAlignment="1">
      <alignment horizontal="center" vertical="center"/>
    </xf>
    <xf numFmtId="0" fontId="17" fillId="0" borderId="14" xfId="0" applyFont="1" applyBorder="1" applyAlignment="1">
      <alignment horizontal="center" vertical="center" wrapText="1"/>
    </xf>
    <xf numFmtId="0" fontId="52" fillId="0" borderId="0" xfId="0" applyFont="1">
      <alignment vertical="center"/>
    </xf>
    <xf numFmtId="0" fontId="52" fillId="0" borderId="0" xfId="0" applyFont="1" applyAlignment="1">
      <alignment horizontal="left" vertical="center" indent="1"/>
    </xf>
    <xf numFmtId="0" fontId="15" fillId="0" borderId="0" xfId="0" applyFont="1" applyAlignment="1">
      <alignment horizontal="left" vertical="center" indent="1"/>
    </xf>
    <xf numFmtId="0" fontId="52" fillId="0" borderId="0" xfId="0" applyFont="1" applyAlignment="1">
      <alignment horizontal="left" vertical="center" indent="2"/>
    </xf>
    <xf numFmtId="0" fontId="0" fillId="0" borderId="14" xfId="0" applyBorder="1">
      <alignment vertical="center"/>
    </xf>
    <xf numFmtId="0" fontId="0" fillId="0" borderId="6" xfId="0" applyBorder="1">
      <alignment vertical="center"/>
    </xf>
    <xf numFmtId="183" fontId="0" fillId="0" borderId="14" xfId="0" applyNumberFormat="1" applyBorder="1">
      <alignment vertical="center"/>
    </xf>
    <xf numFmtId="186" fontId="0" fillId="0" borderId="14" xfId="0" applyNumberFormat="1" applyBorder="1">
      <alignment vertical="center"/>
    </xf>
    <xf numFmtId="0" fontId="0" fillId="0" borderId="15" xfId="0" applyBorder="1">
      <alignment vertical="center"/>
    </xf>
    <xf numFmtId="0" fontId="12" fillId="5" borderId="14" xfId="0" applyFont="1" applyFill="1" applyBorder="1" applyAlignment="1">
      <alignment horizontal="center" vertical="center" wrapText="1"/>
    </xf>
    <xf numFmtId="183" fontId="0" fillId="0" borderId="14" xfId="1" applyNumberFormat="1" applyFont="1" applyBorder="1" applyAlignment="1">
      <alignment vertical="center"/>
    </xf>
    <xf numFmtId="0" fontId="10" fillId="0" borderId="15" xfId="10" applyFont="1" applyBorder="1"/>
    <xf numFmtId="0" fontId="28" fillId="0" borderId="15" xfId="10" applyFont="1" applyBorder="1"/>
    <xf numFmtId="0" fontId="30" fillId="0" borderId="0" xfId="10" applyFont="1" applyAlignment="1">
      <alignment vertical="center"/>
    </xf>
    <xf numFmtId="0" fontId="5" fillId="0" borderId="57" xfId="10" applyFont="1" applyBorder="1" applyAlignment="1">
      <alignment vertical="center"/>
    </xf>
    <xf numFmtId="0" fontId="10" fillId="0" borderId="57" xfId="10" applyFont="1" applyBorder="1"/>
    <xf numFmtId="0" fontId="27" fillId="0" borderId="57" xfId="10" applyFont="1" applyBorder="1"/>
    <xf numFmtId="176" fontId="23" fillId="0" borderId="57" xfId="7" applyNumberFormat="1" applyFont="1" applyBorder="1">
      <alignment vertical="center"/>
    </xf>
    <xf numFmtId="0" fontId="29" fillId="0" borderId="57" xfId="10" applyFont="1" applyBorder="1"/>
    <xf numFmtId="0" fontId="6" fillId="0" borderId="57" xfId="10" applyFont="1" applyBorder="1" applyAlignment="1">
      <alignment horizontal="center"/>
    </xf>
    <xf numFmtId="0" fontId="9" fillId="0" borderId="0" xfId="10" applyFont="1" applyAlignment="1">
      <alignment horizontal="center"/>
    </xf>
    <xf numFmtId="0" fontId="6" fillId="0" borderId="0" xfId="10" applyFont="1" applyAlignment="1">
      <alignment horizontal="center" vertical="center"/>
    </xf>
    <xf numFmtId="49" fontId="6" fillId="0" borderId="0" xfId="10" applyNumberFormat="1" applyFont="1" applyAlignment="1">
      <alignment horizontal="center" vertical="center"/>
    </xf>
    <xf numFmtId="0" fontId="18" fillId="0" borderId="47" xfId="0" applyFont="1" applyBorder="1" applyAlignment="1">
      <alignment vertical="center" wrapText="1"/>
    </xf>
    <xf numFmtId="0" fontId="5" fillId="0" borderId="15" xfId="10" applyFont="1" applyBorder="1" applyAlignment="1">
      <alignment horizontal="right"/>
    </xf>
    <xf numFmtId="0" fontId="29" fillId="0" borderId="15" xfId="10" applyFont="1" applyBorder="1" applyAlignment="1">
      <alignment horizontal="left"/>
    </xf>
    <xf numFmtId="0" fontId="51" fillId="0" borderId="0" xfId="0" applyFont="1" applyAlignment="1">
      <alignment horizontal="center" vertical="center"/>
    </xf>
    <xf numFmtId="0" fontId="51" fillId="0" borderId="14" xfId="0" applyFont="1" applyBorder="1" applyAlignment="1">
      <alignment horizontal="center" vertical="center" wrapText="1"/>
    </xf>
    <xf numFmtId="0" fontId="51" fillId="0" borderId="14" xfId="0" applyFont="1" applyBorder="1" applyAlignment="1">
      <alignment horizontal="left" vertical="center" wrapText="1"/>
    </xf>
    <xf numFmtId="0" fontId="51" fillId="0" borderId="23" xfId="0" applyFont="1" applyBorder="1" applyAlignment="1">
      <alignment horizontal="left" vertical="center" wrapText="1"/>
    </xf>
    <xf numFmtId="0" fontId="51" fillId="0" borderId="23" xfId="0" applyFont="1" applyBorder="1" applyAlignment="1">
      <alignment horizontal="center" vertical="center" wrapText="1"/>
    </xf>
    <xf numFmtId="0" fontId="12" fillId="6" borderId="90" xfId="0" applyFont="1" applyFill="1" applyBorder="1" applyAlignment="1">
      <alignment horizontal="center" vertical="center" wrapText="1"/>
    </xf>
    <xf numFmtId="0" fontId="12" fillId="6" borderId="55" xfId="0" applyFont="1" applyFill="1" applyBorder="1" applyAlignment="1">
      <alignment horizontal="center" vertical="center" wrapText="1"/>
    </xf>
    <xf numFmtId="0" fontId="12" fillId="6" borderId="54" xfId="0" applyFont="1" applyFill="1" applyBorder="1" applyAlignment="1">
      <alignment horizontal="center" vertical="center" wrapText="1"/>
    </xf>
    <xf numFmtId="0" fontId="12" fillId="0" borderId="5"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92" xfId="0" applyFont="1" applyBorder="1" applyAlignment="1">
      <alignment horizontal="center" vertical="center" wrapText="1"/>
    </xf>
    <xf numFmtId="0" fontId="51" fillId="0" borderId="93" xfId="0" applyFont="1" applyBorder="1" applyAlignment="1">
      <alignment horizontal="left" vertical="center" wrapText="1"/>
    </xf>
    <xf numFmtId="0" fontId="51" fillId="0" borderId="93" xfId="0" applyFont="1" applyBorder="1" applyAlignment="1">
      <alignment horizontal="center" vertical="center" wrapText="1"/>
    </xf>
    <xf numFmtId="0" fontId="12" fillId="0" borderId="54" xfId="0" applyFont="1" applyBorder="1" applyAlignment="1">
      <alignment horizontal="center" vertical="center" wrapText="1"/>
    </xf>
    <xf numFmtId="0" fontId="51" fillId="0" borderId="90" xfId="0" applyFont="1" applyBorder="1" applyAlignment="1">
      <alignment horizontal="left" vertical="center" wrapText="1"/>
    </xf>
    <xf numFmtId="0" fontId="51" fillId="0" borderId="90" xfId="0" applyFont="1" applyBorder="1" applyAlignment="1">
      <alignment horizontal="center" vertical="center" wrapText="1"/>
    </xf>
    <xf numFmtId="182" fontId="20" fillId="0" borderId="31" xfId="4" applyNumberFormat="1" applyFont="1" applyBorder="1" applyAlignment="1">
      <alignment vertical="top" shrinkToFit="1"/>
    </xf>
    <xf numFmtId="182" fontId="9" fillId="0" borderId="0" xfId="4" applyNumberFormat="1" applyFont="1" applyAlignment="1">
      <alignment vertical="top" shrinkToFit="1"/>
    </xf>
    <xf numFmtId="0" fontId="0" fillId="0" borderId="14" xfId="0" applyBorder="1" applyAlignment="1">
      <alignment horizontal="center" vertical="center"/>
    </xf>
    <xf numFmtId="0" fontId="0" fillId="5" borderId="14" xfId="0" applyFill="1" applyBorder="1" applyAlignment="1">
      <alignment horizontal="center" vertical="center"/>
    </xf>
    <xf numFmtId="0" fontId="22" fillId="0" borderId="14" xfId="4" applyFont="1" applyBorder="1" applyAlignment="1">
      <alignment horizontal="center" vertical="center"/>
    </xf>
    <xf numFmtId="0" fontId="5" fillId="0" borderId="0" xfId="10" applyFont="1" applyAlignment="1">
      <alignment horizontal="center" vertical="center"/>
    </xf>
    <xf numFmtId="176" fontId="23" fillId="0" borderId="0" xfId="7" applyNumberFormat="1" applyFont="1" applyAlignment="1">
      <alignment horizontal="center" vertical="center"/>
    </xf>
    <xf numFmtId="49" fontId="38" fillId="0" borderId="10" xfId="4" applyNumberFormat="1" applyFont="1" applyBorder="1" applyAlignment="1">
      <alignment horizontal="center" vertical="center" shrinkToFit="1"/>
    </xf>
    <xf numFmtId="49" fontId="38" fillId="0" borderId="30" xfId="4" applyNumberFormat="1" applyFont="1" applyBorder="1" applyAlignment="1">
      <alignment horizontal="center" vertical="center" shrinkToFit="1"/>
    </xf>
    <xf numFmtId="49" fontId="38" fillId="0" borderId="94" xfId="4" applyNumberFormat="1" applyFont="1" applyBorder="1" applyAlignment="1">
      <alignment horizontal="center" vertical="center" shrinkToFit="1"/>
    </xf>
    <xf numFmtId="49" fontId="38" fillId="0" borderId="95" xfId="4" applyNumberFormat="1" applyFont="1" applyBorder="1" applyAlignment="1">
      <alignment horizontal="center" vertical="center" shrinkToFit="1"/>
    </xf>
    <xf numFmtId="49" fontId="38" fillId="0" borderId="96" xfId="4" applyNumberFormat="1" applyFont="1" applyBorder="1" applyAlignment="1">
      <alignment horizontal="center" vertical="center" shrinkToFit="1"/>
    </xf>
    <xf numFmtId="49" fontId="38" fillId="0" borderId="97" xfId="4" applyNumberFormat="1" applyFont="1" applyBorder="1" applyAlignment="1">
      <alignment horizontal="center" vertical="center" shrinkToFit="1"/>
    </xf>
    <xf numFmtId="0" fontId="2" fillId="0" borderId="0" xfId="3" applyAlignment="1">
      <alignment vertical="center" shrinkToFit="1"/>
    </xf>
    <xf numFmtId="49" fontId="38" fillId="0" borderId="25" xfId="3" applyNumberFormat="1" applyFont="1" applyBorder="1" applyAlignment="1">
      <alignment horizontal="center" vertical="center" shrinkToFit="1"/>
    </xf>
    <xf numFmtId="49" fontId="38" fillId="0" borderId="98" xfId="3" applyNumberFormat="1" applyFont="1" applyBorder="1" applyAlignment="1">
      <alignment horizontal="center" vertical="center" shrinkToFit="1"/>
    </xf>
    <xf numFmtId="49" fontId="38" fillId="0" borderId="99" xfId="3" applyNumberFormat="1" applyFont="1" applyBorder="1" applyAlignment="1">
      <alignment horizontal="center" vertical="center" shrinkToFit="1"/>
    </xf>
    <xf numFmtId="49" fontId="38" fillId="0" borderId="0" xfId="3" applyNumberFormat="1" applyFont="1" applyAlignment="1">
      <alignment horizontal="center" vertical="center" shrinkToFit="1"/>
    </xf>
    <xf numFmtId="49" fontId="38" fillId="0" borderId="56" xfId="3" applyNumberFormat="1" applyFont="1" applyBorder="1" applyAlignment="1">
      <alignment horizontal="center" vertical="center" shrinkToFit="1"/>
    </xf>
    <xf numFmtId="49" fontId="38" fillId="0" borderId="100" xfId="3" applyNumberFormat="1" applyFont="1" applyBorder="1" applyAlignment="1">
      <alignment horizontal="center" vertical="center" shrinkToFit="1"/>
    </xf>
    <xf numFmtId="49" fontId="38" fillId="0" borderId="101" xfId="3" applyNumberFormat="1" applyFont="1" applyBorder="1" applyAlignment="1">
      <alignment horizontal="center" vertical="center" shrinkToFit="1"/>
    </xf>
    <xf numFmtId="176" fontId="2" fillId="0" borderId="16" xfId="4" applyNumberFormat="1" applyBorder="1" applyAlignment="1">
      <alignment horizontal="center" vertical="center" shrinkToFit="1"/>
    </xf>
    <xf numFmtId="176" fontId="2" fillId="0" borderId="58" xfId="5" applyNumberFormat="1" applyBorder="1" applyAlignment="1" applyProtection="1">
      <alignment vertical="center" shrinkToFit="1"/>
      <protection locked="0"/>
    </xf>
    <xf numFmtId="176" fontId="2" fillId="0" borderId="102" xfId="5" applyNumberFormat="1" applyBorder="1" applyAlignment="1" applyProtection="1">
      <alignment vertical="center" shrinkToFit="1"/>
      <protection locked="0"/>
    </xf>
    <xf numFmtId="176" fontId="2" fillId="0" borderId="22" xfId="4" applyNumberFormat="1" applyBorder="1" applyAlignment="1">
      <alignment horizontal="center" vertical="center" shrinkToFit="1"/>
    </xf>
    <xf numFmtId="176" fontId="2" fillId="0" borderId="103" xfId="5" applyNumberFormat="1" applyBorder="1" applyAlignment="1" applyProtection="1">
      <alignment vertical="center" shrinkToFit="1"/>
      <protection locked="0"/>
    </xf>
    <xf numFmtId="176" fontId="2" fillId="0" borderId="104" xfId="5" applyNumberFormat="1" applyBorder="1" applyAlignment="1" applyProtection="1">
      <alignment vertical="center" shrinkToFit="1"/>
      <protection locked="0"/>
    </xf>
    <xf numFmtId="176" fontId="2" fillId="5" borderId="105" xfId="5" applyNumberFormat="1" applyFill="1" applyBorder="1" applyAlignment="1">
      <alignment vertical="center" shrinkToFit="1"/>
    </xf>
    <xf numFmtId="176" fontId="2" fillId="0" borderId="0" xfId="3" applyNumberFormat="1" applyAlignment="1">
      <alignment vertical="center" shrinkToFit="1"/>
    </xf>
    <xf numFmtId="176" fontId="2" fillId="0" borderId="38" xfId="3" applyNumberFormat="1" applyBorder="1" applyAlignment="1">
      <alignment horizontal="center" vertical="center" shrinkToFit="1"/>
    </xf>
    <xf numFmtId="176" fontId="2" fillId="0" borderId="106" xfId="5" applyNumberFormat="1" applyFill="1" applyBorder="1" applyAlignment="1" applyProtection="1">
      <alignment vertical="center" shrinkToFit="1"/>
      <protection locked="0"/>
    </xf>
    <xf numFmtId="176" fontId="2" fillId="3" borderId="107" xfId="5" applyNumberFormat="1" applyFill="1" applyBorder="1" applyAlignment="1">
      <alignment vertical="center" shrinkToFit="1"/>
    </xf>
    <xf numFmtId="176" fontId="2" fillId="0" borderId="0" xfId="1" applyNumberFormat="1" applyFont="1" applyAlignment="1" applyProtection="1">
      <alignment vertical="center" shrinkToFit="1"/>
    </xf>
    <xf numFmtId="176" fontId="2" fillId="0" borderId="28" xfId="3" applyNumberFormat="1" applyBorder="1" applyAlignment="1">
      <alignment horizontal="center" vertical="center" shrinkToFit="1"/>
    </xf>
    <xf numFmtId="176" fontId="2" fillId="0" borderId="108" xfId="5" applyNumberFormat="1" applyBorder="1" applyAlignment="1" applyProtection="1">
      <alignment vertical="center" shrinkToFit="1"/>
      <protection locked="0"/>
    </xf>
    <xf numFmtId="176" fontId="2" fillId="3" borderId="109" xfId="5" applyNumberFormat="1" applyFill="1" applyBorder="1" applyAlignment="1">
      <alignment vertical="center" shrinkToFit="1"/>
    </xf>
    <xf numFmtId="176" fontId="2" fillId="0" borderId="17" xfId="4" applyNumberFormat="1" applyBorder="1" applyAlignment="1">
      <alignment horizontal="center" vertical="center" shrinkToFit="1"/>
    </xf>
    <xf numFmtId="176" fontId="2" fillId="0" borderId="61" xfId="5" applyNumberFormat="1" applyBorder="1" applyAlignment="1" applyProtection="1">
      <alignment vertical="center" shrinkToFit="1"/>
      <protection locked="0"/>
    </xf>
    <xf numFmtId="176" fontId="2" fillId="0" borderId="110" xfId="5" applyNumberFormat="1" applyBorder="1" applyAlignment="1" applyProtection="1">
      <alignment vertical="center" shrinkToFit="1"/>
      <protection locked="0"/>
    </xf>
    <xf numFmtId="176" fontId="2" fillId="0" borderId="111" xfId="4" applyNumberFormat="1" applyBorder="1" applyAlignment="1">
      <alignment horizontal="center" vertical="center" shrinkToFit="1"/>
    </xf>
    <xf numFmtId="176" fontId="2" fillId="0" borderId="112" xfId="5" applyNumberFormat="1" applyFont="1" applyBorder="1" applyAlignment="1" applyProtection="1">
      <alignment vertical="center" shrinkToFit="1"/>
      <protection locked="0"/>
    </xf>
    <xf numFmtId="176" fontId="2" fillId="0" borderId="113" xfId="5" applyNumberFormat="1" applyFont="1" applyBorder="1" applyAlignment="1" applyProtection="1">
      <alignment vertical="center" shrinkToFit="1"/>
      <protection locked="0"/>
    </xf>
    <xf numFmtId="176" fontId="2" fillId="5" borderId="114" xfId="5" applyNumberFormat="1" applyFill="1" applyBorder="1" applyAlignment="1">
      <alignment vertical="center" shrinkToFit="1"/>
    </xf>
    <xf numFmtId="176" fontId="2" fillId="0" borderId="41" xfId="3" applyNumberFormat="1" applyBorder="1" applyAlignment="1">
      <alignment horizontal="center" vertical="center" shrinkToFit="1"/>
    </xf>
    <xf numFmtId="176" fontId="2" fillId="0" borderId="115" xfId="5" applyNumberFormat="1" applyBorder="1" applyAlignment="1" applyProtection="1">
      <alignment vertical="center" shrinkToFit="1"/>
      <protection locked="0"/>
    </xf>
    <xf numFmtId="176" fontId="2" fillId="3" borderId="116" xfId="5" applyNumberFormat="1" applyFill="1" applyBorder="1" applyAlignment="1">
      <alignment vertical="center" shrinkToFit="1"/>
    </xf>
    <xf numFmtId="176" fontId="2" fillId="0" borderId="7" xfId="3" applyNumberFormat="1" applyBorder="1" applyAlignment="1">
      <alignment horizontal="center" vertical="center" shrinkToFit="1"/>
    </xf>
    <xf numFmtId="176" fontId="2" fillId="0" borderId="59" xfId="5" applyNumberFormat="1" applyBorder="1" applyAlignment="1" applyProtection="1">
      <alignment vertical="center" shrinkToFit="1"/>
      <protection locked="0"/>
    </xf>
    <xf numFmtId="176" fontId="2" fillId="0" borderId="117" xfId="5" applyNumberFormat="1" applyBorder="1" applyAlignment="1" applyProtection="1">
      <alignment vertical="center" shrinkToFit="1"/>
      <protection locked="0"/>
    </xf>
    <xf numFmtId="176" fontId="2" fillId="3" borderId="118" xfId="5" applyNumberFormat="1" applyFill="1" applyBorder="1" applyAlignment="1">
      <alignment vertical="center" shrinkToFit="1"/>
    </xf>
    <xf numFmtId="176" fontId="2" fillId="8" borderId="4" xfId="4" applyNumberFormat="1" applyFill="1" applyBorder="1" applyAlignment="1">
      <alignment horizontal="center" vertical="center" shrinkToFit="1"/>
    </xf>
    <xf numFmtId="176" fontId="2" fillId="8" borderId="6" xfId="4" applyNumberFormat="1" applyFill="1" applyBorder="1" applyAlignment="1">
      <alignment vertical="center" shrinkToFit="1"/>
    </xf>
    <xf numFmtId="176" fontId="2" fillId="8" borderId="119" xfId="4" applyNumberFormat="1" applyFill="1" applyBorder="1" applyAlignment="1">
      <alignment vertical="center" shrinkToFit="1"/>
    </xf>
    <xf numFmtId="176" fontId="2" fillId="5" borderId="4" xfId="4" applyNumberFormat="1" applyFill="1" applyBorder="1" applyAlignment="1">
      <alignment horizontal="center" vertical="center" shrinkToFit="1"/>
    </xf>
    <xf numFmtId="176" fontId="2" fillId="5" borderId="120" xfId="4" applyNumberFormat="1" applyFill="1" applyBorder="1" applyAlignment="1">
      <alignment vertical="center" shrinkToFit="1"/>
    </xf>
    <xf numFmtId="176" fontId="2" fillId="5" borderId="121" xfId="4" applyNumberFormat="1" applyFill="1" applyBorder="1" applyAlignment="1">
      <alignment vertical="center" shrinkToFit="1"/>
    </xf>
    <xf numFmtId="176" fontId="2" fillId="5" borderId="122" xfId="5" applyNumberFormat="1" applyFill="1" applyBorder="1" applyAlignment="1">
      <alignment vertical="center" shrinkToFit="1"/>
    </xf>
    <xf numFmtId="176" fontId="2" fillId="0" borderId="123" xfId="3" applyNumberFormat="1" applyBorder="1" applyAlignment="1">
      <alignment horizontal="center" vertical="center" shrinkToFit="1"/>
    </xf>
    <xf numFmtId="176" fontId="2" fillId="0" borderId="124" xfId="5" applyNumberFormat="1" applyBorder="1" applyAlignment="1" applyProtection="1">
      <alignment vertical="center" shrinkToFit="1"/>
      <protection locked="0"/>
    </xf>
    <xf numFmtId="176" fontId="2" fillId="0" borderId="125" xfId="5" applyNumberFormat="1" applyBorder="1" applyAlignment="1" applyProtection="1">
      <alignment vertical="center" shrinkToFit="1"/>
      <protection locked="0"/>
    </xf>
    <xf numFmtId="176" fontId="2" fillId="3" borderId="126" xfId="5" applyNumberFormat="1" applyFill="1" applyBorder="1" applyAlignment="1">
      <alignment vertical="center" shrinkToFit="1"/>
    </xf>
    <xf numFmtId="176" fontId="2" fillId="0" borderId="127" xfId="4" applyNumberFormat="1" applyBorder="1" applyAlignment="1">
      <alignment horizontal="center" vertical="center" shrinkToFit="1"/>
    </xf>
    <xf numFmtId="176" fontId="2" fillId="0" borderId="58" xfId="4" applyNumberFormat="1" applyBorder="1" applyAlignment="1" applyProtection="1">
      <alignment vertical="center" shrinkToFit="1"/>
      <protection locked="0"/>
    </xf>
    <xf numFmtId="176" fontId="2" fillId="0" borderId="128" xfId="4" applyNumberFormat="1" applyBorder="1" applyAlignment="1">
      <alignment horizontal="center" vertical="center" shrinkToFit="1"/>
    </xf>
    <xf numFmtId="176" fontId="2" fillId="0" borderId="129" xfId="5" applyNumberFormat="1" applyFont="1" applyBorder="1" applyAlignment="1" applyProtection="1">
      <alignment vertical="center" shrinkToFit="1"/>
      <protection locked="0"/>
    </xf>
    <xf numFmtId="176" fontId="2" fillId="0" borderId="130" xfId="5" applyNumberFormat="1" applyFont="1" applyBorder="1" applyAlignment="1" applyProtection="1">
      <alignment vertical="center" shrinkToFit="1"/>
      <protection locked="0"/>
    </xf>
    <xf numFmtId="176" fontId="2" fillId="5" borderId="131" xfId="5" applyNumberFormat="1" applyFill="1" applyBorder="1" applyAlignment="1">
      <alignment vertical="center" shrinkToFit="1"/>
    </xf>
    <xf numFmtId="176" fontId="2" fillId="0" borderId="132" xfId="3" applyNumberFormat="1" applyBorder="1" applyAlignment="1">
      <alignment horizontal="center" vertical="center" shrinkToFit="1"/>
    </xf>
    <xf numFmtId="176" fontId="2" fillId="0" borderId="133" xfId="5" applyNumberFormat="1" applyBorder="1" applyAlignment="1" applyProtection="1">
      <alignment vertical="center" shrinkToFit="1"/>
      <protection locked="0"/>
    </xf>
    <xf numFmtId="176" fontId="2" fillId="0" borderId="134" xfId="5" applyNumberFormat="1" applyBorder="1" applyAlignment="1" applyProtection="1">
      <alignment vertical="center" shrinkToFit="1"/>
      <protection locked="0"/>
    </xf>
    <xf numFmtId="176" fontId="2" fillId="3" borderId="135" xfId="5" applyNumberFormat="1" applyFill="1" applyBorder="1" applyAlignment="1">
      <alignment vertical="center" shrinkToFit="1"/>
    </xf>
    <xf numFmtId="176" fontId="2" fillId="0" borderId="136" xfId="4" applyNumberFormat="1" applyBorder="1" applyAlignment="1">
      <alignment horizontal="center" vertical="center" shrinkToFit="1"/>
    </xf>
    <xf numFmtId="176" fontId="2" fillId="0" borderId="61" xfId="4" applyNumberFormat="1" applyBorder="1" applyAlignment="1" applyProtection="1">
      <alignment vertical="center" shrinkToFit="1"/>
      <protection locked="0"/>
    </xf>
    <xf numFmtId="176" fontId="2" fillId="0" borderId="110" xfId="4" applyNumberFormat="1" applyBorder="1" applyAlignment="1" applyProtection="1">
      <alignment vertical="center" shrinkToFit="1"/>
      <protection locked="0"/>
    </xf>
    <xf numFmtId="176" fontId="2" fillId="0" borderId="137" xfId="5" applyNumberFormat="1" applyBorder="1" applyAlignment="1" applyProtection="1">
      <alignment vertical="center" shrinkToFit="1"/>
      <protection locked="0"/>
    </xf>
    <xf numFmtId="176" fontId="2" fillId="0" borderId="138" xfId="5" applyNumberFormat="1" applyBorder="1" applyAlignment="1" applyProtection="1">
      <alignment vertical="center" shrinkToFit="1"/>
      <protection locked="0"/>
    </xf>
    <xf numFmtId="176" fontId="2" fillId="5" borderId="139" xfId="5" applyNumberFormat="1" applyFill="1" applyBorder="1" applyAlignment="1">
      <alignment vertical="center" shrinkToFit="1"/>
    </xf>
    <xf numFmtId="176" fontId="2" fillId="3" borderId="140" xfId="3" applyNumberFormat="1" applyFill="1" applyBorder="1" applyAlignment="1">
      <alignment horizontal="center" vertical="center" shrinkToFit="1"/>
    </xf>
    <xf numFmtId="176" fontId="2" fillId="3" borderId="141" xfId="5" applyNumberFormat="1" applyFill="1" applyBorder="1" applyAlignment="1">
      <alignment vertical="center" shrinkToFit="1"/>
    </xf>
    <xf numFmtId="176" fontId="2" fillId="3" borderId="142" xfId="5" applyNumberFormat="1" applyFill="1" applyBorder="1" applyAlignment="1">
      <alignment vertical="center" shrinkToFit="1"/>
    </xf>
    <xf numFmtId="176" fontId="2" fillId="3" borderId="143" xfId="5" applyNumberFormat="1" applyFill="1" applyBorder="1" applyAlignment="1">
      <alignment vertical="center" shrinkToFit="1"/>
    </xf>
    <xf numFmtId="176" fontId="2" fillId="0" borderId="7" xfId="6" applyNumberFormat="1" applyBorder="1" applyAlignment="1">
      <alignment horizontal="center" vertical="center" shrinkToFit="1"/>
    </xf>
    <xf numFmtId="176" fontId="2" fillId="8" borderId="21" xfId="4" applyNumberFormat="1" applyFill="1" applyBorder="1" applyAlignment="1">
      <alignment horizontal="center" vertical="center" shrinkToFit="1"/>
    </xf>
    <xf numFmtId="176" fontId="2" fillId="3" borderId="144" xfId="3" applyNumberFormat="1" applyFill="1" applyBorder="1" applyAlignment="1">
      <alignment horizontal="center" vertical="center"/>
    </xf>
    <xf numFmtId="176" fontId="2" fillId="3" borderId="145" xfId="5" applyNumberFormat="1" applyFill="1" applyBorder="1" applyAlignment="1">
      <alignment vertical="center" shrinkToFit="1"/>
    </xf>
    <xf numFmtId="176" fontId="2" fillId="3" borderId="146" xfId="5" applyNumberFormat="1" applyFill="1" applyBorder="1" applyAlignment="1">
      <alignment vertical="center" shrinkToFit="1"/>
    </xf>
    <xf numFmtId="176" fontId="2" fillId="0" borderId="0" xfId="2" applyNumberFormat="1" applyFont="1" applyAlignment="1">
      <alignment vertical="center" shrinkToFit="1"/>
    </xf>
    <xf numFmtId="176" fontId="2" fillId="8" borderId="6" xfId="4" applyNumberFormat="1" applyFill="1" applyBorder="1" applyAlignment="1" applyProtection="1">
      <alignment vertical="center" shrinkToFit="1"/>
      <protection locked="0"/>
    </xf>
    <xf numFmtId="176" fontId="2" fillId="8" borderId="119" xfId="4" applyNumberFormat="1" applyFill="1" applyBorder="1" applyAlignment="1" applyProtection="1">
      <alignment vertical="center" shrinkToFit="1"/>
      <protection locked="0"/>
    </xf>
    <xf numFmtId="3" fontId="2" fillId="3" borderId="147" xfId="2" applyNumberFormat="1" applyFont="1" applyFill="1" applyBorder="1" applyAlignment="1">
      <alignment vertical="center" shrinkToFit="1"/>
    </xf>
    <xf numFmtId="176" fontId="2" fillId="0" borderId="27" xfId="3" applyNumberFormat="1" applyBorder="1" applyAlignment="1">
      <alignment horizontal="center" vertical="center" shrinkToFit="1"/>
    </xf>
    <xf numFmtId="176" fontId="2" fillId="8" borderId="16" xfId="4" applyNumberFormat="1" applyFill="1" applyBorder="1" applyAlignment="1">
      <alignment horizontal="center" vertical="center" shrinkToFit="1"/>
    </xf>
    <xf numFmtId="176" fontId="2" fillId="8" borderId="6" xfId="1" applyNumberFormat="1" applyFont="1" applyFill="1" applyBorder="1" applyAlignment="1" applyProtection="1">
      <alignment vertical="center" shrinkToFit="1"/>
    </xf>
    <xf numFmtId="176" fontId="2" fillId="8" borderId="119" xfId="1" applyNumberFormat="1" applyFont="1" applyFill="1" applyBorder="1" applyAlignment="1">
      <alignment vertical="center" shrinkToFit="1"/>
    </xf>
    <xf numFmtId="176" fontId="2" fillId="31" borderId="140" xfId="3" applyNumberFormat="1" applyFill="1" applyBorder="1" applyAlignment="1">
      <alignment horizontal="center" vertical="center" shrinkToFit="1"/>
    </xf>
    <xf numFmtId="176" fontId="2" fillId="31" borderId="141" xfId="3" applyNumberFormat="1" applyFill="1" applyBorder="1" applyAlignment="1">
      <alignment vertical="center" shrinkToFit="1"/>
    </xf>
    <xf numFmtId="176" fontId="2" fillId="31" borderId="142" xfId="3" applyNumberFormat="1" applyFill="1" applyBorder="1" applyAlignment="1">
      <alignment vertical="center" shrinkToFit="1"/>
    </xf>
    <xf numFmtId="176" fontId="2" fillId="31" borderId="143" xfId="5" applyNumberFormat="1" applyFill="1" applyBorder="1" applyAlignment="1">
      <alignment vertical="center" shrinkToFit="1"/>
    </xf>
    <xf numFmtId="176" fontId="2" fillId="0" borderId="32" xfId="3" applyNumberFormat="1" applyBorder="1" applyAlignment="1">
      <alignment horizontal="center" vertical="center" shrinkToFit="1"/>
    </xf>
    <xf numFmtId="176" fontId="2" fillId="3" borderId="148" xfId="3" applyNumberFormat="1" applyFill="1" applyBorder="1" applyAlignment="1">
      <alignment horizontal="center" vertical="center" shrinkToFit="1"/>
    </xf>
    <xf numFmtId="176" fontId="2" fillId="3" borderId="147" xfId="5" applyNumberFormat="1" applyFont="1" applyFill="1" applyBorder="1" applyAlignment="1" applyProtection="1">
      <alignment vertical="center" shrinkToFit="1"/>
    </xf>
    <xf numFmtId="176" fontId="2" fillId="0" borderId="59" xfId="5" applyNumberFormat="1" applyFont="1" applyBorder="1" applyAlignment="1" applyProtection="1">
      <alignment vertical="center" shrinkToFit="1"/>
      <protection locked="0"/>
    </xf>
    <xf numFmtId="176" fontId="2" fillId="0" borderId="117" xfId="5" applyNumberFormat="1" applyFont="1" applyBorder="1" applyAlignment="1" applyProtection="1">
      <alignment vertical="center" shrinkToFit="1"/>
      <protection locked="0"/>
    </xf>
    <xf numFmtId="176" fontId="2" fillId="0" borderId="13" xfId="4" applyNumberFormat="1" applyBorder="1" applyAlignment="1">
      <alignment horizontal="center" vertical="center" shrinkToFit="1"/>
    </xf>
    <xf numFmtId="176" fontId="2" fillId="0" borderId="61" xfId="5" applyNumberFormat="1" applyFont="1" applyBorder="1" applyAlignment="1" applyProtection="1">
      <alignment vertical="center" shrinkToFit="1"/>
      <protection locked="0"/>
    </xf>
    <xf numFmtId="176" fontId="2" fillId="0" borderId="110" xfId="5" applyNumberFormat="1" applyFont="1" applyBorder="1" applyAlignment="1" applyProtection="1">
      <alignment vertical="center" shrinkToFit="1"/>
      <protection locked="0"/>
    </xf>
    <xf numFmtId="176" fontId="2" fillId="31" borderId="148" xfId="3" applyNumberFormat="1" applyFill="1" applyBorder="1" applyAlignment="1">
      <alignment horizontal="center" vertical="center" shrinkToFit="1"/>
    </xf>
    <xf numFmtId="176" fontId="2" fillId="0" borderId="18" xfId="3" applyNumberFormat="1" applyBorder="1" applyAlignment="1">
      <alignment horizontal="center" vertical="center" shrinkToFit="1"/>
    </xf>
    <xf numFmtId="176" fontId="2" fillId="0" borderId="149" xfId="5" applyNumberFormat="1" applyFont="1" applyBorder="1" applyAlignment="1" applyProtection="1">
      <alignment vertical="center" shrinkToFit="1"/>
      <protection locked="0"/>
    </xf>
    <xf numFmtId="176" fontId="2" fillId="3" borderId="150" xfId="5" applyNumberFormat="1" applyFill="1" applyBorder="1" applyAlignment="1">
      <alignment vertical="center" shrinkToFit="1"/>
    </xf>
    <xf numFmtId="176" fontId="2" fillId="0" borderId="8" xfId="4" applyNumberFormat="1" applyBorder="1" applyAlignment="1">
      <alignment horizontal="center" vertical="center" shrinkToFit="1"/>
    </xf>
    <xf numFmtId="176" fontId="2" fillId="0" borderId="151" xfId="3" applyNumberFormat="1" applyBorder="1" applyAlignment="1">
      <alignment horizontal="center" vertical="center" shrinkToFit="1"/>
    </xf>
    <xf numFmtId="176" fontId="2" fillId="0" borderId="152" xfId="5" applyNumberFormat="1" applyBorder="1" applyAlignment="1" applyProtection="1">
      <alignment vertical="center" shrinkToFit="1"/>
      <protection locked="0"/>
    </xf>
    <xf numFmtId="176" fontId="2" fillId="0" borderId="116" xfId="5" applyNumberFormat="1" applyFill="1" applyBorder="1" applyAlignment="1">
      <alignment vertical="center" shrinkToFit="1"/>
    </xf>
    <xf numFmtId="176" fontId="2" fillId="0" borderId="24" xfId="3" applyNumberFormat="1" applyBorder="1" applyAlignment="1">
      <alignment horizontal="center" vertical="center" shrinkToFit="1"/>
    </xf>
    <xf numFmtId="176" fontId="2" fillId="0" borderId="58" xfId="5" applyNumberFormat="1" applyFont="1" applyBorder="1" applyAlignment="1" applyProtection="1">
      <alignment vertical="center" shrinkToFit="1"/>
      <protection locked="0"/>
    </xf>
    <xf numFmtId="176" fontId="2" fillId="0" borderId="108" xfId="5" applyNumberFormat="1" applyFont="1" applyBorder="1" applyAlignment="1" applyProtection="1">
      <alignment vertical="center" shrinkToFit="1"/>
      <protection locked="0"/>
    </xf>
    <xf numFmtId="176" fontId="2" fillId="5" borderId="120" xfId="5" applyNumberFormat="1" applyFont="1" applyFill="1" applyBorder="1" applyAlignment="1">
      <alignment vertical="center" shrinkToFit="1"/>
    </xf>
    <xf numFmtId="176" fontId="2" fillId="5" borderId="121" xfId="5" applyNumberFormat="1" applyFont="1" applyFill="1" applyBorder="1" applyAlignment="1">
      <alignment vertical="center" shrinkToFit="1"/>
    </xf>
    <xf numFmtId="176" fontId="2" fillId="0" borderId="126" xfId="5" applyNumberFormat="1" applyFill="1" applyBorder="1" applyAlignment="1">
      <alignment vertical="center" shrinkToFit="1"/>
    </xf>
    <xf numFmtId="176" fontId="2" fillId="0" borderId="153" xfId="5" applyNumberFormat="1" applyBorder="1" applyAlignment="1" applyProtection="1">
      <alignment vertical="center" shrinkToFit="1"/>
      <protection locked="0"/>
    </xf>
    <xf numFmtId="176" fontId="2" fillId="10" borderId="4" xfId="4" applyNumberFormat="1" applyFill="1" applyBorder="1" applyAlignment="1">
      <alignment horizontal="center" vertical="center" shrinkToFit="1"/>
    </xf>
    <xf numFmtId="176" fontId="2" fillId="10" borderId="120" xfId="4" applyNumberFormat="1" applyFill="1" applyBorder="1" applyAlignment="1">
      <alignment vertical="center" shrinkToFit="1"/>
    </xf>
    <xf numFmtId="176" fontId="2" fillId="10" borderId="121" xfId="4" applyNumberFormat="1" applyFill="1" applyBorder="1" applyAlignment="1">
      <alignment vertical="center" shrinkToFit="1"/>
    </xf>
    <xf numFmtId="176" fontId="2" fillId="10" borderId="122" xfId="5" applyNumberFormat="1" applyFill="1" applyBorder="1" applyAlignment="1">
      <alignment vertical="center" shrinkToFit="1"/>
    </xf>
    <xf numFmtId="176" fontId="2" fillId="0" borderId="154" xfId="3" applyNumberFormat="1" applyBorder="1" applyAlignment="1">
      <alignment horizontal="center" vertical="center" shrinkToFit="1"/>
    </xf>
    <xf numFmtId="176" fontId="2" fillId="0" borderId="155" xfId="5" applyNumberFormat="1" applyBorder="1" applyAlignment="1" applyProtection="1">
      <alignment vertical="center" shrinkToFit="1"/>
      <protection locked="0"/>
    </xf>
    <xf numFmtId="176" fontId="2" fillId="0" borderId="156" xfId="3" applyNumberFormat="1" applyBorder="1" applyAlignment="1" applyProtection="1">
      <alignment vertical="center" shrinkToFit="1"/>
      <protection locked="0"/>
    </xf>
    <xf numFmtId="176" fontId="2" fillId="0" borderId="157" xfId="5" applyNumberFormat="1" applyFill="1" applyBorder="1" applyAlignment="1">
      <alignment vertical="center" shrinkToFit="1"/>
    </xf>
    <xf numFmtId="176" fontId="2" fillId="0" borderId="153" xfId="5" applyNumberFormat="1" applyFont="1" applyBorder="1" applyAlignment="1" applyProtection="1">
      <alignment vertical="center" shrinkToFit="1"/>
      <protection locked="0"/>
    </xf>
    <xf numFmtId="176" fontId="2" fillId="0" borderId="129" xfId="5" applyNumberFormat="1" applyBorder="1" applyAlignment="1" applyProtection="1">
      <alignment vertical="center" shrinkToFit="1"/>
      <protection locked="0"/>
    </xf>
    <xf numFmtId="176" fontId="2" fillId="0" borderId="130" xfId="5" applyNumberFormat="1" applyBorder="1" applyAlignment="1" applyProtection="1">
      <alignment vertical="center" shrinkToFit="1"/>
      <protection locked="0"/>
    </xf>
    <xf numFmtId="176" fontId="2" fillId="3" borderId="158" xfId="3" applyNumberFormat="1" applyFill="1" applyBorder="1" applyAlignment="1">
      <alignment horizontal="center" vertical="center" shrinkToFit="1"/>
    </xf>
    <xf numFmtId="176" fontId="2" fillId="3" borderId="159" xfId="5" applyNumberFormat="1" applyFill="1" applyBorder="1" applyAlignment="1">
      <alignment vertical="center" shrinkToFit="1"/>
    </xf>
    <xf numFmtId="176" fontId="2" fillId="3" borderId="160" xfId="5" applyNumberFormat="1" applyFill="1" applyBorder="1" applyAlignment="1">
      <alignment vertical="center" shrinkToFit="1"/>
    </xf>
    <xf numFmtId="176" fontId="2" fillId="3" borderId="161" xfId="5" applyNumberFormat="1" applyFill="1" applyBorder="1" applyAlignment="1">
      <alignment vertical="center" shrinkToFit="1"/>
    </xf>
    <xf numFmtId="176" fontId="2" fillId="0" borderId="21" xfId="4" applyNumberFormat="1" applyBorder="1" applyAlignment="1">
      <alignment horizontal="center" vertical="center" shrinkToFit="1"/>
    </xf>
    <xf numFmtId="176" fontId="2" fillId="0" borderId="162" xfId="3" applyNumberFormat="1" applyBorder="1" applyAlignment="1">
      <alignment horizontal="center" vertical="center" shrinkToFit="1"/>
    </xf>
    <xf numFmtId="176" fontId="2" fillId="8" borderId="6" xfId="4" quotePrefix="1" applyNumberFormat="1" applyFill="1" applyBorder="1" applyAlignment="1">
      <alignment vertical="center" shrinkToFit="1"/>
    </xf>
    <xf numFmtId="176" fontId="2" fillId="0" borderId="155" xfId="3" applyNumberFormat="1" applyBorder="1" applyAlignment="1" applyProtection="1">
      <alignment vertical="center" shrinkToFit="1"/>
      <protection locked="0"/>
    </xf>
    <xf numFmtId="176" fontId="2" fillId="0" borderId="156" xfId="5" applyNumberFormat="1" applyBorder="1" applyAlignment="1" applyProtection="1">
      <alignment vertical="center" shrinkToFit="1"/>
      <protection locked="0"/>
    </xf>
    <xf numFmtId="176" fontId="2" fillId="7" borderId="4" xfId="4" applyNumberFormat="1" applyFill="1" applyBorder="1" applyAlignment="1">
      <alignment horizontal="center" vertical="center" shrinkToFit="1"/>
    </xf>
    <xf numFmtId="176" fontId="2" fillId="7" borderId="6" xfId="4" applyNumberFormat="1" applyFill="1" applyBorder="1" applyAlignment="1">
      <alignment vertical="center" shrinkToFit="1"/>
    </xf>
    <xf numFmtId="176" fontId="2" fillId="7" borderId="119" xfId="4" applyNumberFormat="1" applyFill="1" applyBorder="1" applyAlignment="1">
      <alignment vertical="center" shrinkToFit="1"/>
    </xf>
    <xf numFmtId="176" fontId="2" fillId="0" borderId="112" xfId="5" applyNumberFormat="1" applyBorder="1" applyAlignment="1" applyProtection="1">
      <alignment vertical="center" shrinkToFit="1"/>
      <protection locked="0"/>
    </xf>
    <xf numFmtId="176" fontId="2" fillId="0" borderId="113" xfId="5" applyNumberFormat="1" applyBorder="1" applyAlignment="1" applyProtection="1">
      <alignment vertical="center" shrinkToFit="1"/>
      <protection locked="0"/>
    </xf>
    <xf numFmtId="176" fontId="2" fillId="3" borderId="159" xfId="3" applyNumberFormat="1" applyFill="1" applyBorder="1" applyAlignment="1">
      <alignment vertical="center" shrinkToFit="1"/>
    </xf>
    <xf numFmtId="176" fontId="2" fillId="3" borderId="160" xfId="6" quotePrefix="1" applyNumberFormat="1" applyFill="1" applyBorder="1" applyAlignment="1">
      <alignment vertical="center" shrinkToFit="1"/>
    </xf>
    <xf numFmtId="176" fontId="2" fillId="31" borderId="163" xfId="3" applyNumberFormat="1" applyFill="1" applyBorder="1" applyAlignment="1">
      <alignment horizontal="center" vertical="center" shrinkToFit="1"/>
    </xf>
    <xf numFmtId="176" fontId="2" fillId="31" borderId="164" xfId="6" quotePrefix="1" applyNumberFormat="1" applyFill="1" applyBorder="1" applyAlignment="1">
      <alignment vertical="center" shrinkToFit="1"/>
    </xf>
    <xf numFmtId="176" fontId="2" fillId="31" borderId="165" xfId="6" quotePrefix="1" applyNumberFormat="1" applyFill="1" applyBorder="1" applyAlignment="1">
      <alignment vertical="center" shrinkToFit="1"/>
    </xf>
    <xf numFmtId="176" fontId="2" fillId="31" borderId="166" xfId="5" applyNumberFormat="1" applyFill="1" applyBorder="1" applyAlignment="1">
      <alignment vertical="center" shrinkToFit="1"/>
    </xf>
    <xf numFmtId="176" fontId="2" fillId="0" borderId="24" xfId="6" applyNumberFormat="1" applyBorder="1" applyAlignment="1">
      <alignment horizontal="center" vertical="center" shrinkToFit="1"/>
    </xf>
    <xf numFmtId="176" fontId="38" fillId="11" borderId="4" xfId="4" applyNumberFormat="1" applyFont="1" applyFill="1" applyBorder="1" applyAlignment="1">
      <alignment horizontal="center" vertical="center" shrinkToFit="1"/>
    </xf>
    <xf numFmtId="176" fontId="38" fillId="11" borderId="120" xfId="4" applyNumberFormat="1" applyFont="1" applyFill="1" applyBorder="1" applyAlignment="1">
      <alignment vertical="center" shrinkToFit="1"/>
    </xf>
    <xf numFmtId="176" fontId="38" fillId="11" borderId="121" xfId="4" applyNumberFormat="1" applyFont="1" applyFill="1" applyBorder="1" applyAlignment="1">
      <alignment vertical="center" shrinkToFit="1"/>
    </xf>
    <xf numFmtId="176" fontId="38" fillId="11" borderId="122" xfId="5" applyNumberFormat="1" applyFont="1" applyFill="1" applyBorder="1" applyAlignment="1">
      <alignment vertical="center" shrinkToFit="1"/>
    </xf>
    <xf numFmtId="176" fontId="2" fillId="2" borderId="167" xfId="3" applyNumberFormat="1" applyFill="1" applyBorder="1" applyAlignment="1">
      <alignment horizontal="center" vertical="center" shrinkToFit="1"/>
    </xf>
    <xf numFmtId="176" fontId="2" fillId="2" borderId="168" xfId="3" applyNumberFormat="1" applyFill="1" applyBorder="1" applyAlignment="1" applyProtection="1">
      <alignment vertical="center" shrinkToFit="1"/>
      <protection locked="0"/>
    </xf>
    <xf numFmtId="176" fontId="2" fillId="2" borderId="169" xfId="6" quotePrefix="1" applyNumberFormat="1" applyFill="1" applyBorder="1" applyAlignment="1" applyProtection="1">
      <alignment vertical="center" shrinkToFit="1"/>
      <protection locked="0"/>
    </xf>
    <xf numFmtId="176" fontId="2" fillId="0" borderId="170" xfId="5" applyNumberFormat="1" applyFill="1" applyBorder="1" applyAlignment="1">
      <alignment vertical="center" shrinkToFit="1"/>
    </xf>
    <xf numFmtId="176" fontId="2" fillId="0" borderId="4" xfId="4" applyNumberFormat="1" applyBorder="1" applyAlignment="1">
      <alignment horizontal="center" vertical="center" shrinkToFit="1"/>
    </xf>
    <xf numFmtId="176" fontId="2" fillId="0" borderId="120" xfId="4" applyNumberFormat="1" applyBorder="1" applyAlignment="1" applyProtection="1">
      <alignment vertical="center" shrinkToFit="1"/>
      <protection locked="0"/>
    </xf>
    <xf numFmtId="176" fontId="2" fillId="0" borderId="121" xfId="4" applyNumberFormat="1" applyBorder="1" applyAlignment="1" applyProtection="1">
      <alignment vertical="center" shrinkToFit="1"/>
      <protection locked="0"/>
    </xf>
    <xf numFmtId="176" fontId="2" fillId="31" borderId="171" xfId="3" applyNumberFormat="1" applyFill="1" applyBorder="1" applyAlignment="1">
      <alignment horizontal="center" vertical="center" shrinkToFit="1"/>
    </xf>
    <xf numFmtId="176" fontId="2" fillId="31" borderId="168" xfId="6" quotePrefix="1" applyNumberFormat="1" applyFill="1" applyBorder="1" applyAlignment="1">
      <alignment vertical="center" shrinkToFit="1"/>
    </xf>
    <xf numFmtId="176" fontId="2" fillId="31" borderId="169" xfId="6" quotePrefix="1" applyNumberFormat="1" applyFill="1" applyBorder="1" applyAlignment="1">
      <alignment vertical="center" shrinkToFit="1"/>
    </xf>
    <xf numFmtId="176" fontId="2" fillId="31" borderId="170" xfId="5" applyNumberFormat="1" applyFill="1" applyBorder="1" applyAlignment="1">
      <alignment vertical="center" shrinkToFit="1"/>
    </xf>
    <xf numFmtId="176" fontId="2" fillId="2" borderId="158" xfId="3" applyNumberFormat="1" applyFill="1" applyBorder="1" applyAlignment="1">
      <alignment horizontal="center" vertical="center" shrinkToFit="1"/>
    </xf>
    <xf numFmtId="176" fontId="2" fillId="31" borderId="172" xfId="3" applyNumberFormat="1" applyFill="1" applyBorder="1" applyAlignment="1">
      <alignment horizontal="center" vertical="center" shrinkToFit="1"/>
    </xf>
    <xf numFmtId="176" fontId="2" fillId="31" borderId="173" xfId="6" quotePrefix="1" applyNumberFormat="1" applyFill="1" applyBorder="1" applyAlignment="1">
      <alignment vertical="center" shrinkToFit="1"/>
    </xf>
    <xf numFmtId="176" fontId="2" fillId="31" borderId="174" xfId="6" quotePrefix="1" applyNumberFormat="1" applyFill="1" applyBorder="1" applyAlignment="1">
      <alignment vertical="center" shrinkToFit="1"/>
    </xf>
    <xf numFmtId="176" fontId="2" fillId="31" borderId="175" xfId="5" applyNumberFormat="1" applyFill="1" applyBorder="1" applyAlignment="1">
      <alignment vertical="center" shrinkToFit="1"/>
    </xf>
    <xf numFmtId="176" fontId="2" fillId="0" borderId="176" xfId="4" applyNumberFormat="1" applyBorder="1" applyAlignment="1" applyProtection="1">
      <alignment vertical="center" shrinkToFit="1"/>
      <protection locked="0"/>
    </xf>
    <xf numFmtId="176" fontId="2" fillId="0" borderId="177" xfId="4" applyNumberFormat="1" applyBorder="1" applyAlignment="1" applyProtection="1">
      <alignment vertical="center" shrinkToFit="1"/>
      <protection locked="0"/>
    </xf>
    <xf numFmtId="176" fontId="2" fillId="5" borderId="178" xfId="5" applyNumberFormat="1" applyFill="1" applyBorder="1" applyAlignment="1">
      <alignment vertical="center" shrinkToFit="1"/>
    </xf>
    <xf numFmtId="176" fontId="2" fillId="0" borderId="0" xfId="3" applyNumberFormat="1" applyAlignment="1">
      <alignment horizontal="center" vertical="center" shrinkToFit="1"/>
    </xf>
    <xf numFmtId="176" fontId="2" fillId="0" borderId="0" xfId="5" applyNumberFormat="1" applyFill="1" applyBorder="1" applyAlignment="1">
      <alignment vertical="center" shrinkToFit="1"/>
    </xf>
    <xf numFmtId="176" fontId="2" fillId="0" borderId="45" xfId="3" applyNumberFormat="1" applyBorder="1" applyAlignment="1">
      <alignment vertical="center"/>
    </xf>
    <xf numFmtId="176" fontId="2" fillId="0" borderId="0" xfId="3" applyNumberFormat="1" applyAlignment="1">
      <alignment vertical="center"/>
    </xf>
    <xf numFmtId="176" fontId="2" fillId="0" borderId="36" xfId="3" applyNumberFormat="1" applyBorder="1" applyAlignment="1">
      <alignment vertical="center"/>
    </xf>
    <xf numFmtId="176" fontId="2" fillId="0" borderId="52" xfId="3" applyNumberFormat="1" applyBorder="1" applyAlignment="1">
      <alignment vertical="center"/>
    </xf>
    <xf numFmtId="176" fontId="2" fillId="0" borderId="26" xfId="3" applyNumberFormat="1" applyBorder="1" applyAlignment="1">
      <alignment vertical="center" shrinkToFit="1"/>
    </xf>
    <xf numFmtId="176" fontId="38" fillId="0" borderId="63" xfId="3" applyNumberFormat="1" applyFont="1" applyBorder="1" applyAlignment="1">
      <alignment horizontal="center" vertical="center" shrinkToFit="1"/>
    </xf>
    <xf numFmtId="176" fontId="38" fillId="0" borderId="179" xfId="3" applyNumberFormat="1" applyFont="1" applyBorder="1" applyAlignment="1">
      <alignment horizontal="center" vertical="center" shrinkToFit="1"/>
    </xf>
    <xf numFmtId="176" fontId="38" fillId="0" borderId="180" xfId="5" applyNumberFormat="1" applyFont="1" applyFill="1" applyBorder="1" applyAlignment="1">
      <alignment horizontal="center" vertical="center" shrinkToFit="1"/>
    </xf>
    <xf numFmtId="176" fontId="2" fillId="0" borderId="26" xfId="3" applyNumberFormat="1" applyBorder="1" applyAlignment="1">
      <alignment vertical="center"/>
    </xf>
    <xf numFmtId="176" fontId="2" fillId="0" borderId="181" xfId="3" applyNumberFormat="1" applyBorder="1" applyAlignment="1">
      <alignment horizontal="center" vertical="center" shrinkToFit="1"/>
    </xf>
    <xf numFmtId="176" fontId="2" fillId="0" borderId="182" xfId="3" applyNumberFormat="1" applyBorder="1" applyAlignment="1" applyProtection="1">
      <alignment vertical="center" shrinkToFit="1"/>
      <protection locked="0"/>
    </xf>
    <xf numFmtId="176" fontId="2" fillId="3" borderId="183" xfId="5" applyNumberFormat="1" applyFill="1" applyBorder="1" applyAlignment="1">
      <alignment vertical="center" shrinkToFit="1"/>
    </xf>
    <xf numFmtId="176" fontId="2" fillId="0" borderId="102" xfId="5" applyNumberFormat="1" applyFont="1" applyBorder="1" applyAlignment="1" applyProtection="1">
      <alignment vertical="center" shrinkToFit="1"/>
      <protection locked="0"/>
    </xf>
    <xf numFmtId="176" fontId="2" fillId="0" borderId="184" xfId="3" applyNumberFormat="1" applyBorder="1" applyAlignment="1">
      <alignment horizontal="center" vertical="center" shrinkToFit="1"/>
    </xf>
    <xf numFmtId="176" fontId="2" fillId="0" borderId="185" xfId="3" applyNumberFormat="1" applyBorder="1" applyAlignment="1" applyProtection="1">
      <alignment vertical="center" shrinkToFit="1"/>
      <protection locked="0"/>
    </xf>
    <xf numFmtId="176" fontId="2" fillId="3" borderId="186" xfId="5" applyNumberFormat="1" applyFill="1" applyBorder="1" applyAlignment="1">
      <alignment vertical="center" shrinkToFit="1"/>
    </xf>
    <xf numFmtId="176" fontId="2" fillId="2" borderId="187" xfId="3" applyNumberFormat="1" applyFill="1" applyBorder="1" applyAlignment="1">
      <alignment horizontal="center" vertical="center" shrinkToFit="1"/>
    </xf>
    <xf numFmtId="176" fontId="2" fillId="2" borderId="185" xfId="3" applyNumberFormat="1" applyFill="1" applyBorder="1" applyAlignment="1" applyProtection="1">
      <alignment vertical="center" shrinkToFit="1"/>
      <protection locked="0"/>
    </xf>
    <xf numFmtId="176" fontId="2" fillId="0" borderId="149" xfId="5" applyNumberFormat="1" applyBorder="1" applyAlignment="1" applyProtection="1">
      <alignment vertical="center" shrinkToFit="1"/>
      <protection locked="0"/>
    </xf>
    <xf numFmtId="176" fontId="61" fillId="2" borderId="188" xfId="3" applyNumberFormat="1" applyFont="1" applyFill="1" applyBorder="1" applyAlignment="1">
      <alignment horizontal="right" vertical="center" shrinkToFit="1"/>
    </xf>
    <xf numFmtId="176" fontId="61" fillId="0" borderId="189" xfId="3" applyNumberFormat="1" applyFont="1" applyBorder="1" applyAlignment="1">
      <alignment horizontal="right" vertical="center" shrinkToFit="1"/>
    </xf>
    <xf numFmtId="176" fontId="2" fillId="0" borderId="174" xfId="3" applyNumberFormat="1" applyBorder="1" applyAlignment="1" applyProtection="1">
      <alignment vertical="center" shrinkToFit="1"/>
      <protection locked="0"/>
    </xf>
    <xf numFmtId="176" fontId="2" fillId="3" borderId="175" xfId="5" applyNumberFormat="1" applyFill="1" applyBorder="1" applyAlignment="1">
      <alignment vertical="center" shrinkToFit="1"/>
    </xf>
    <xf numFmtId="176" fontId="2" fillId="0" borderId="39" xfId="3" applyNumberFormat="1" applyBorder="1" applyAlignment="1">
      <alignment vertical="center"/>
    </xf>
    <xf numFmtId="176" fontId="2" fillId="0" borderId="45" xfId="3" applyNumberFormat="1" applyBorder="1" applyAlignment="1">
      <alignment horizontal="center" vertical="center" shrinkToFit="1"/>
    </xf>
    <xf numFmtId="176" fontId="2" fillId="3" borderId="182" xfId="3" applyNumberFormat="1" applyFill="1" applyBorder="1" applyAlignment="1">
      <alignment vertical="center" shrinkToFit="1"/>
    </xf>
    <xf numFmtId="176" fontId="2" fillId="0" borderId="188" xfId="3" applyNumberFormat="1" applyBorder="1" applyAlignment="1">
      <alignment horizontal="center" vertical="center" shrinkToFit="1"/>
    </xf>
    <xf numFmtId="176" fontId="2" fillId="3" borderId="185" xfId="3" applyNumberFormat="1" applyFill="1" applyBorder="1" applyAlignment="1">
      <alignment vertical="center" shrinkToFit="1"/>
    </xf>
    <xf numFmtId="176" fontId="2" fillId="0" borderId="193" xfId="3" applyNumberFormat="1" applyBorder="1" applyAlignment="1">
      <alignment horizontal="center" vertical="center" shrinkToFit="1"/>
    </xf>
    <xf numFmtId="176" fontId="2" fillId="7" borderId="6" xfId="4" applyNumberFormat="1" applyFill="1" applyBorder="1" applyAlignment="1" applyProtection="1">
      <alignment vertical="center" shrinkToFit="1"/>
      <protection locked="0"/>
    </xf>
    <xf numFmtId="176" fontId="2" fillId="7" borderId="119" xfId="4" applyNumberFormat="1" applyFill="1" applyBorder="1" applyAlignment="1" applyProtection="1">
      <alignment vertical="center" shrinkToFit="1"/>
      <protection locked="0"/>
    </xf>
    <xf numFmtId="176" fontId="2" fillId="0" borderId="195" xfId="3" applyNumberFormat="1" applyBorder="1" applyAlignment="1">
      <alignment horizontal="center" vertical="center" shrinkToFit="1"/>
    </xf>
    <xf numFmtId="176" fontId="2" fillId="0" borderId="60" xfId="5" applyNumberFormat="1" applyFont="1" applyBorder="1" applyAlignment="1" applyProtection="1">
      <alignment vertical="center" shrinkToFit="1"/>
      <protection locked="0"/>
    </xf>
    <xf numFmtId="176" fontId="2" fillId="0" borderId="196" xfId="5" applyNumberFormat="1" applyBorder="1" applyAlignment="1" applyProtection="1">
      <alignment vertical="center" shrinkToFit="1"/>
      <protection locked="0"/>
    </xf>
    <xf numFmtId="176" fontId="2" fillId="3" borderId="197" xfId="5" applyNumberFormat="1" applyFill="1" applyBorder="1" applyAlignment="1">
      <alignment vertical="center" shrinkToFit="1"/>
    </xf>
    <xf numFmtId="176" fontId="38" fillId="9" borderId="2" xfId="4" applyNumberFormat="1" applyFont="1" applyFill="1" applyBorder="1" applyAlignment="1">
      <alignment horizontal="center" vertical="center" shrinkToFit="1"/>
    </xf>
    <xf numFmtId="176" fontId="38" fillId="9" borderId="1" xfId="4" applyNumberFormat="1" applyFont="1" applyFill="1" applyBorder="1" applyAlignment="1">
      <alignment horizontal="center" vertical="center" shrinkToFit="1"/>
    </xf>
    <xf numFmtId="176" fontId="38" fillId="9" borderId="198" xfId="4" applyNumberFormat="1" applyFont="1" applyFill="1" applyBorder="1" applyAlignment="1">
      <alignment vertical="center" shrinkToFit="1"/>
    </xf>
    <xf numFmtId="176" fontId="38" fillId="9" borderId="199" xfId="4" applyNumberFormat="1" applyFont="1" applyFill="1" applyBorder="1" applyAlignment="1">
      <alignment vertical="center" shrinkToFit="1"/>
    </xf>
    <xf numFmtId="176" fontId="38" fillId="9" borderId="200" xfId="4" applyNumberFormat="1" applyFont="1" applyFill="1" applyBorder="1" applyAlignment="1">
      <alignment horizontal="right" vertical="center" shrinkToFit="1"/>
    </xf>
    <xf numFmtId="176" fontId="2" fillId="0" borderId="42" xfId="3" applyNumberFormat="1" applyBorder="1" applyAlignment="1">
      <alignment horizontal="center" vertical="center" shrinkToFit="1"/>
    </xf>
    <xf numFmtId="176" fontId="2" fillId="3" borderId="174" xfId="3" applyNumberFormat="1" applyFill="1" applyBorder="1" applyAlignment="1">
      <alignment vertical="center" shrinkToFit="1"/>
    </xf>
    <xf numFmtId="176" fontId="2" fillId="3" borderId="50" xfId="3" quotePrefix="1" applyNumberFormat="1" applyFill="1" applyBorder="1" applyAlignment="1">
      <alignment vertical="center" shrinkToFit="1"/>
    </xf>
    <xf numFmtId="176" fontId="2" fillId="3" borderId="203" xfId="3" quotePrefix="1" applyNumberFormat="1" applyFill="1" applyBorder="1" applyAlignment="1">
      <alignment vertical="center" shrinkToFit="1"/>
    </xf>
    <xf numFmtId="176" fontId="2" fillId="3" borderId="49" xfId="5" applyNumberFormat="1" applyFill="1" applyBorder="1" applyAlignment="1">
      <alignment vertical="center" shrinkToFit="1"/>
    </xf>
    <xf numFmtId="0" fontId="8" fillId="16" borderId="15" xfId="0" applyFont="1" applyFill="1" applyBorder="1">
      <alignment vertical="center"/>
    </xf>
    <xf numFmtId="0" fontId="8" fillId="16" borderId="33" xfId="0" applyFont="1" applyFill="1" applyBorder="1">
      <alignment vertical="center"/>
    </xf>
    <xf numFmtId="0" fontId="8" fillId="16" borderId="20" xfId="0" applyFont="1" applyFill="1" applyBorder="1">
      <alignment vertical="center"/>
    </xf>
    <xf numFmtId="0" fontId="8" fillId="16" borderId="40" xfId="0" applyFont="1" applyFill="1" applyBorder="1">
      <alignment vertical="center"/>
    </xf>
    <xf numFmtId="182" fontId="60" fillId="0" borderId="0" xfId="4" applyNumberFormat="1" applyFont="1" applyAlignment="1">
      <alignment horizontal="center" vertical="center" wrapText="1" shrinkToFit="1"/>
    </xf>
    <xf numFmtId="182" fontId="10" fillId="0" borderId="0" xfId="4" applyNumberFormat="1" applyFont="1" applyAlignment="1">
      <alignment horizontal="left" vertical="center" wrapText="1" shrinkToFit="1"/>
    </xf>
    <xf numFmtId="0" fontId="29" fillId="0" borderId="0" xfId="10" applyFont="1" applyAlignment="1">
      <alignment vertical="center"/>
    </xf>
    <xf numFmtId="176" fontId="29" fillId="0" borderId="0" xfId="10" applyNumberFormat="1" applyFont="1" applyAlignment="1">
      <alignment horizontal="center" vertical="center"/>
    </xf>
    <xf numFmtId="182" fontId="20" fillId="2" borderId="0" xfId="4" applyNumberFormat="1" applyFont="1" applyFill="1" applyAlignment="1">
      <alignment vertical="top" shrinkToFit="1"/>
    </xf>
    <xf numFmtId="0" fontId="17" fillId="2" borderId="0" xfId="0" applyFont="1" applyFill="1" applyAlignment="1">
      <alignment horizontal="center" vertical="center" wrapText="1"/>
    </xf>
    <xf numFmtId="0" fontId="0" fillId="2" borderId="0" xfId="0" applyFill="1" applyAlignment="1">
      <alignment horizontal="left" vertical="center"/>
    </xf>
    <xf numFmtId="0" fontId="0" fillId="2" borderId="0" xfId="0" applyFill="1" applyAlignment="1">
      <alignment horizontal="center" vertical="center" wrapText="1"/>
    </xf>
    <xf numFmtId="0" fontId="0" fillId="2" borderId="0" xfId="0" applyFill="1" applyAlignment="1">
      <alignment horizontal="left" vertical="center" wrapText="1"/>
    </xf>
    <xf numFmtId="176" fontId="23" fillId="2" borderId="0" xfId="7" applyNumberFormat="1" applyFont="1" applyFill="1">
      <alignment vertical="center"/>
    </xf>
    <xf numFmtId="176" fontId="22" fillId="0" borderId="14" xfId="4" applyNumberFormat="1" applyFont="1" applyBorder="1" applyAlignment="1">
      <alignment horizontal="center" vertical="center" shrinkToFit="1"/>
    </xf>
    <xf numFmtId="0" fontId="0" fillId="0" borderId="0" xfId="0" applyAlignment="1">
      <alignment vertical="center" wrapText="1"/>
    </xf>
    <xf numFmtId="0" fontId="20" fillId="8" borderId="19" xfId="10" applyFont="1" applyFill="1" applyBorder="1" applyAlignment="1">
      <alignment vertical="center"/>
    </xf>
    <xf numFmtId="0" fontId="20" fillId="8" borderId="36" xfId="10" applyFont="1" applyFill="1" applyBorder="1" applyAlignment="1">
      <alignment vertical="center"/>
    </xf>
    <xf numFmtId="0" fontId="5" fillId="8" borderId="36" xfId="10" applyFont="1" applyFill="1" applyBorder="1" applyAlignment="1">
      <alignment horizontal="center" vertical="center"/>
    </xf>
    <xf numFmtId="0" fontId="5" fillId="8" borderId="37" xfId="10" applyFont="1" applyFill="1" applyBorder="1" applyAlignment="1">
      <alignment horizontal="center" vertical="center"/>
    </xf>
    <xf numFmtId="0" fontId="20" fillId="3" borderId="19" xfId="10" applyFont="1" applyFill="1" applyBorder="1" applyAlignment="1">
      <alignment vertical="center"/>
    </xf>
    <xf numFmtId="0" fontId="20" fillId="3" borderId="36" xfId="10" applyFont="1" applyFill="1" applyBorder="1" applyAlignment="1">
      <alignment vertical="center"/>
    </xf>
    <xf numFmtId="0" fontId="5" fillId="3" borderId="36" xfId="10" applyFont="1" applyFill="1" applyBorder="1" applyAlignment="1">
      <alignment horizontal="center" vertical="center"/>
    </xf>
    <xf numFmtId="0" fontId="5" fillId="3" borderId="37" xfId="10" applyFont="1" applyFill="1" applyBorder="1" applyAlignment="1">
      <alignment horizontal="center" vertical="center"/>
    </xf>
    <xf numFmtId="0" fontId="20" fillId="4" borderId="19" xfId="10" applyFont="1" applyFill="1" applyBorder="1" applyAlignment="1">
      <alignment vertical="center"/>
    </xf>
    <xf numFmtId="0" fontId="20" fillId="4" borderId="36" xfId="10" applyFont="1" applyFill="1" applyBorder="1" applyAlignment="1">
      <alignment vertical="center"/>
    </xf>
    <xf numFmtId="0" fontId="5" fillId="4" borderId="36" xfId="10" applyFont="1" applyFill="1" applyBorder="1" applyAlignment="1">
      <alignment horizontal="center" vertical="center"/>
    </xf>
    <xf numFmtId="0" fontId="5" fillId="4" borderId="37" xfId="10" applyFont="1" applyFill="1" applyBorder="1" applyAlignment="1">
      <alignment horizontal="center" vertical="center"/>
    </xf>
    <xf numFmtId="49" fontId="38" fillId="0" borderId="204" xfId="4" applyNumberFormat="1" applyFont="1" applyBorder="1" applyAlignment="1">
      <alignment horizontal="center" vertical="center" shrinkToFit="1"/>
    </xf>
    <xf numFmtId="176" fontId="2" fillId="8" borderId="109" xfId="5" applyNumberFormat="1" applyFill="1" applyBorder="1" applyAlignment="1">
      <alignment vertical="center" shrinkToFit="1"/>
    </xf>
    <xf numFmtId="176" fontId="2" fillId="8" borderId="150" xfId="5" applyNumberFormat="1" applyFill="1" applyBorder="1" applyAlignment="1">
      <alignment vertical="center" shrinkToFit="1"/>
    </xf>
    <xf numFmtId="176" fontId="2" fillId="8" borderId="205" xfId="5" applyNumberFormat="1" applyFill="1" applyBorder="1" applyAlignment="1">
      <alignment vertical="center" shrinkToFit="1"/>
    </xf>
    <xf numFmtId="176" fontId="2" fillId="8" borderId="118" xfId="5" applyNumberFormat="1" applyFill="1" applyBorder="1" applyAlignment="1">
      <alignment vertical="center" shrinkToFit="1"/>
    </xf>
    <xf numFmtId="176" fontId="2" fillId="7" borderId="205" xfId="5" applyNumberFormat="1" applyFill="1" applyBorder="1" applyAlignment="1">
      <alignment vertical="center" shrinkToFit="1"/>
    </xf>
    <xf numFmtId="176" fontId="38" fillId="9" borderId="50" xfId="4" applyNumberFormat="1" applyFont="1" applyFill="1" applyBorder="1" applyAlignment="1">
      <alignment vertical="center" shrinkToFit="1"/>
    </xf>
    <xf numFmtId="176" fontId="38" fillId="9" borderId="206" xfId="4" applyNumberFormat="1" applyFont="1" applyFill="1" applyBorder="1" applyAlignment="1">
      <alignment vertical="center" shrinkToFit="1"/>
    </xf>
    <xf numFmtId="176" fontId="2" fillId="9" borderId="49" xfId="5" applyNumberFormat="1" applyFill="1" applyBorder="1" applyAlignment="1">
      <alignment vertical="center" shrinkToFit="1"/>
    </xf>
    <xf numFmtId="182" fontId="9" fillId="0" borderId="0" xfId="4" applyNumberFormat="1" applyFont="1" applyAlignment="1">
      <alignment horizontal="center" vertical="top" shrinkToFit="1"/>
    </xf>
    <xf numFmtId="182" fontId="6" fillId="0" borderId="209" xfId="10" applyNumberFormat="1" applyFont="1" applyBorder="1" applyAlignment="1">
      <alignment horizontal="center" vertical="center" wrapText="1"/>
    </xf>
    <xf numFmtId="182" fontId="6" fillId="0" borderId="169" xfId="2" applyNumberFormat="1" applyFont="1" applyFill="1" applyBorder="1" applyAlignment="1">
      <alignment horizontal="center" vertical="center"/>
    </xf>
    <xf numFmtId="182" fontId="6" fillId="0" borderId="125" xfId="10" applyNumberFormat="1" applyFont="1" applyBorder="1" applyAlignment="1">
      <alignment horizontal="center" vertical="center"/>
    </xf>
    <xf numFmtId="180" fontId="23" fillId="0" borderId="124" xfId="2" applyNumberFormat="1" applyFont="1" applyBorder="1">
      <alignment vertical="center"/>
    </xf>
    <xf numFmtId="182" fontId="6" fillId="0" borderId="125" xfId="2" applyNumberFormat="1" applyFont="1" applyFill="1" applyBorder="1" applyAlignment="1">
      <alignment horizontal="center" vertical="center"/>
    </xf>
    <xf numFmtId="0" fontId="5" fillId="0" borderId="207" xfId="10" applyFont="1" applyBorder="1" applyAlignment="1">
      <alignment horizontal="center" vertical="center"/>
    </xf>
    <xf numFmtId="180" fontId="5" fillId="0" borderId="125" xfId="2" applyNumberFormat="1" applyFont="1" applyBorder="1" applyAlignment="1">
      <alignment horizontal="center" vertical="center"/>
    </xf>
    <xf numFmtId="0" fontId="20" fillId="5" borderId="19" xfId="10" applyFont="1" applyFill="1" applyBorder="1" applyAlignment="1">
      <alignment vertical="center"/>
    </xf>
    <xf numFmtId="0" fontId="20" fillId="5" borderId="36" xfId="10" applyFont="1" applyFill="1" applyBorder="1" applyAlignment="1">
      <alignment vertical="center"/>
    </xf>
    <xf numFmtId="0" fontId="5" fillId="5" borderId="36" xfId="10" applyFont="1" applyFill="1" applyBorder="1" applyAlignment="1">
      <alignment horizontal="center" vertical="center"/>
    </xf>
    <xf numFmtId="0" fontId="5" fillId="0" borderId="212" xfId="10" applyFont="1" applyBorder="1" applyAlignment="1">
      <alignment horizontal="center" vertical="center"/>
    </xf>
    <xf numFmtId="187" fontId="5" fillId="0" borderId="213" xfId="10" applyNumberFormat="1" applyFont="1" applyBorder="1" applyAlignment="1">
      <alignment horizontal="center" vertical="center"/>
    </xf>
    <xf numFmtId="188" fontId="5" fillId="0" borderId="169" xfId="10" applyNumberFormat="1" applyFont="1" applyBorder="1" applyAlignment="1">
      <alignment horizontal="center" vertical="center"/>
    </xf>
    <xf numFmtId="0" fontId="5" fillId="0" borderId="39" xfId="10" applyFont="1" applyBorder="1" applyAlignment="1">
      <alignment horizontal="center" vertical="center"/>
    </xf>
    <xf numFmtId="0" fontId="5" fillId="0" borderId="36" xfId="10" applyFont="1" applyBorder="1" applyAlignment="1">
      <alignment horizontal="center" vertical="center"/>
    </xf>
    <xf numFmtId="180" fontId="5" fillId="0" borderId="209" xfId="2" applyNumberFormat="1" applyFont="1" applyBorder="1" applyAlignment="1">
      <alignment horizontal="center" vertical="center"/>
    </xf>
    <xf numFmtId="180" fontId="5" fillId="0" borderId="169" xfId="2" applyNumberFormat="1" applyFont="1" applyBorder="1" applyAlignment="1">
      <alignment horizontal="center" vertical="center"/>
    </xf>
    <xf numFmtId="9" fontId="5" fillId="0" borderId="213" xfId="2" applyFont="1" applyBorder="1" applyAlignment="1">
      <alignment horizontal="center" vertical="center"/>
    </xf>
    <xf numFmtId="9" fontId="5" fillId="0" borderId="169" xfId="2" applyFont="1" applyBorder="1" applyAlignment="1">
      <alignment horizontal="center" vertical="center"/>
    </xf>
    <xf numFmtId="180" fontId="23" fillId="0" borderId="36" xfId="2" applyNumberFormat="1" applyFont="1" applyBorder="1">
      <alignment vertical="center"/>
    </xf>
    <xf numFmtId="180" fontId="23" fillId="0" borderId="39" xfId="2" applyNumberFormat="1" applyFont="1" applyBorder="1">
      <alignment vertical="center"/>
    </xf>
    <xf numFmtId="0" fontId="22" fillId="31" borderId="39" xfId="10" applyFont="1" applyFill="1" applyBorder="1" applyAlignment="1">
      <alignment horizontal="center" vertical="center" wrapText="1"/>
    </xf>
    <xf numFmtId="176" fontId="23" fillId="31" borderId="39" xfId="7" applyNumberFormat="1" applyFont="1" applyFill="1" applyBorder="1" applyAlignment="1">
      <alignment horizontal="center" vertical="center"/>
    </xf>
    <xf numFmtId="0" fontId="22" fillId="31" borderId="40" xfId="10" applyFont="1" applyFill="1" applyBorder="1" applyAlignment="1">
      <alignment horizontal="center" vertical="center" wrapText="1"/>
    </xf>
    <xf numFmtId="189" fontId="20" fillId="0" borderId="0" xfId="4" applyNumberFormat="1" applyFont="1" applyAlignment="1" applyProtection="1">
      <alignment vertical="top" shrinkToFit="1"/>
      <protection locked="0"/>
    </xf>
    <xf numFmtId="0" fontId="22" fillId="0" borderId="14" xfId="4" applyFont="1" applyBorder="1" applyAlignment="1" applyProtection="1">
      <alignment horizontal="center" vertical="center"/>
      <protection locked="0"/>
    </xf>
    <xf numFmtId="182" fontId="20" fillId="0" borderId="0" xfId="4" applyNumberFormat="1" applyFont="1" applyAlignment="1" applyProtection="1">
      <alignment vertical="top" shrinkToFit="1"/>
      <protection locked="0"/>
    </xf>
    <xf numFmtId="182" fontId="20" fillId="0" borderId="0" xfId="4" applyNumberFormat="1" applyFont="1" applyAlignment="1" applyProtection="1">
      <alignment vertical="center" shrinkToFit="1"/>
      <protection locked="0"/>
    </xf>
    <xf numFmtId="49" fontId="20" fillId="0" borderId="0" xfId="4" applyNumberFormat="1" applyFont="1" applyAlignment="1" applyProtection="1">
      <alignment vertical="center" shrinkToFit="1"/>
      <protection locked="0"/>
    </xf>
    <xf numFmtId="180" fontId="5" fillId="0" borderId="208" xfId="2" applyNumberFormat="1" applyFont="1" applyBorder="1" applyAlignment="1">
      <alignment horizontal="center" vertical="center"/>
    </xf>
    <xf numFmtId="180" fontId="5" fillId="0" borderId="124" xfId="2" applyNumberFormat="1" applyFont="1" applyBorder="1" applyAlignment="1">
      <alignment horizontal="center" vertical="center"/>
    </xf>
    <xf numFmtId="180" fontId="5" fillId="0" borderId="168" xfId="2" applyNumberFormat="1" applyFont="1" applyBorder="1" applyAlignment="1">
      <alignment horizontal="center" vertical="center"/>
    </xf>
    <xf numFmtId="0" fontId="17" fillId="5" borderId="6" xfId="0" applyFont="1" applyFill="1" applyBorder="1" applyAlignment="1">
      <alignment horizontal="center" vertical="center"/>
    </xf>
    <xf numFmtId="0" fontId="17" fillId="5" borderId="35" xfId="0" applyFont="1" applyFill="1" applyBorder="1" applyAlignment="1">
      <alignment horizontal="center" vertical="center"/>
    </xf>
    <xf numFmtId="0" fontId="17" fillId="5" borderId="34" xfId="0" applyFont="1" applyFill="1" applyBorder="1" applyAlignment="1">
      <alignment horizontal="center" vertical="center"/>
    </xf>
    <xf numFmtId="0" fontId="0" fillId="0" borderId="14"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14" xfId="0" applyBorder="1" applyAlignment="1">
      <alignment horizontal="center" vertical="center"/>
    </xf>
    <xf numFmtId="0" fontId="17" fillId="5" borderId="14" xfId="0" applyFont="1" applyFill="1" applyBorder="1" applyAlignment="1">
      <alignment horizontal="center" vertical="center"/>
    </xf>
    <xf numFmtId="176" fontId="25" fillId="0" borderId="45" xfId="7" applyNumberFormat="1" applyFont="1" applyBorder="1" applyAlignment="1" applyProtection="1">
      <alignment horizontal="center" vertical="center" shrinkToFit="1"/>
      <protection locked="0"/>
    </xf>
    <xf numFmtId="176" fontId="25" fillId="0" borderId="0" xfId="7" applyNumberFormat="1" applyFont="1" applyAlignment="1" applyProtection="1">
      <alignment horizontal="center" vertical="center" shrinkToFit="1"/>
      <protection locked="0"/>
    </xf>
    <xf numFmtId="176" fontId="25" fillId="0" borderId="0" xfId="7" applyNumberFormat="1" applyFont="1" applyAlignment="1">
      <alignment horizontal="left" vertical="center"/>
    </xf>
    <xf numFmtId="0" fontId="34" fillId="0" borderId="45" xfId="10" applyFont="1" applyBorder="1" applyAlignment="1">
      <alignment horizontal="center" vertical="center"/>
    </xf>
    <xf numFmtId="0" fontId="34" fillId="0" borderId="0" xfId="10" applyFont="1" applyAlignment="1">
      <alignment horizontal="center" vertical="center"/>
    </xf>
    <xf numFmtId="0" fontId="34" fillId="0" borderId="26" xfId="10" applyFont="1" applyBorder="1" applyAlignment="1">
      <alignment horizontal="center" vertical="center"/>
    </xf>
    <xf numFmtId="55" fontId="35" fillId="0" borderId="0" xfId="11" applyNumberFormat="1" applyFont="1" applyBorder="1" applyAlignment="1" applyProtection="1">
      <alignment horizontal="center" vertical="center"/>
      <protection locked="0"/>
    </xf>
    <xf numFmtId="0" fontId="35" fillId="0" borderId="0" xfId="11" applyNumberFormat="1" applyFont="1" applyBorder="1" applyAlignment="1" applyProtection="1">
      <alignment horizontal="center" vertical="center"/>
      <protection locked="0"/>
    </xf>
    <xf numFmtId="176" fontId="14" fillId="0" borderId="0" xfId="7" applyNumberFormat="1" applyFont="1" applyAlignment="1">
      <alignment horizontal="left" vertical="center"/>
    </xf>
    <xf numFmtId="0" fontId="5" fillId="0" borderId="20" xfId="10" applyFont="1" applyBorder="1" applyAlignment="1">
      <alignment horizontal="center" vertical="center" shrinkToFit="1"/>
    </xf>
    <xf numFmtId="0" fontId="5" fillId="0" borderId="39" xfId="10" applyFont="1" applyBorder="1" applyAlignment="1">
      <alignment horizontal="center" vertical="center" shrinkToFit="1"/>
    </xf>
    <xf numFmtId="0" fontId="5" fillId="0" borderId="40" xfId="10" applyFont="1" applyBorder="1" applyAlignment="1">
      <alignment horizontal="center" vertical="center" shrinkToFit="1"/>
    </xf>
    <xf numFmtId="0" fontId="29" fillId="0" borderId="214" xfId="10" applyFont="1" applyBorder="1" applyAlignment="1">
      <alignment horizontal="center" vertical="center"/>
    </xf>
    <xf numFmtId="0" fontId="29" fillId="0" borderId="215" xfId="10" applyFont="1" applyBorder="1" applyAlignment="1">
      <alignment horizontal="center" vertical="center"/>
    </xf>
    <xf numFmtId="0" fontId="29" fillId="0" borderId="216" xfId="10" applyFont="1" applyBorder="1" applyAlignment="1">
      <alignment horizontal="center" vertical="center"/>
    </xf>
    <xf numFmtId="176" fontId="29" fillId="0" borderId="209" xfId="10" applyNumberFormat="1" applyFont="1" applyBorder="1" applyAlignment="1">
      <alignment horizontal="center" vertical="center"/>
    </xf>
    <xf numFmtId="176" fontId="29" fillId="0" borderId="210" xfId="10" applyNumberFormat="1" applyFont="1" applyBorder="1" applyAlignment="1">
      <alignment horizontal="center" vertical="center"/>
    </xf>
    <xf numFmtId="176" fontId="29" fillId="0" borderId="169" xfId="10" applyNumberFormat="1" applyFont="1" applyBorder="1" applyAlignment="1">
      <alignment horizontal="center" vertical="center"/>
    </xf>
    <xf numFmtId="0" fontId="5" fillId="0" borderId="211" xfId="10" applyFont="1" applyBorder="1" applyAlignment="1">
      <alignment horizontal="center" vertical="center"/>
    </xf>
    <xf numFmtId="0" fontId="5" fillId="0" borderId="217" xfId="10" applyFont="1" applyBorder="1" applyAlignment="1">
      <alignment horizontal="center" vertical="center"/>
    </xf>
    <xf numFmtId="0" fontId="5" fillId="0" borderId="59" xfId="10" applyFont="1" applyBorder="1" applyAlignment="1">
      <alignment horizontal="center" vertical="center"/>
    </xf>
    <xf numFmtId="0" fontId="5" fillId="0" borderId="124" xfId="10" applyFont="1" applyBorder="1" applyAlignment="1">
      <alignment horizontal="center" vertical="center"/>
    </xf>
    <xf numFmtId="0" fontId="5" fillId="0" borderId="61" xfId="10" applyFont="1" applyBorder="1" applyAlignment="1">
      <alignment horizontal="center" vertical="center"/>
    </xf>
    <xf numFmtId="0" fontId="5" fillId="0" borderId="218" xfId="10" applyFont="1" applyBorder="1" applyAlignment="1">
      <alignment horizontal="center" vertical="center"/>
    </xf>
    <xf numFmtId="0" fontId="5" fillId="0" borderId="19" xfId="10" applyFont="1" applyBorder="1" applyAlignment="1">
      <alignment horizontal="center" vertical="center"/>
    </xf>
    <xf numFmtId="0" fontId="5" fillId="0" borderId="36" xfId="10" applyFont="1" applyBorder="1" applyAlignment="1">
      <alignment horizontal="center" vertical="center"/>
    </xf>
    <xf numFmtId="182" fontId="46" fillId="6" borderId="34" xfId="4" applyNumberFormat="1" applyFont="1" applyFill="1" applyBorder="1" applyAlignment="1">
      <alignment horizontal="center" vertical="center" wrapText="1" shrinkToFit="1"/>
    </xf>
    <xf numFmtId="182" fontId="46" fillId="6" borderId="14" xfId="4" applyNumberFormat="1" applyFont="1" applyFill="1" applyBorder="1" applyAlignment="1">
      <alignment horizontal="center" vertical="center" wrapText="1" shrinkToFit="1"/>
    </xf>
    <xf numFmtId="182" fontId="46" fillId="6" borderId="37" xfId="4" applyNumberFormat="1" applyFont="1" applyFill="1" applyBorder="1" applyAlignment="1">
      <alignment horizontal="center" vertical="center" wrapText="1" shrinkToFit="1"/>
    </xf>
    <xf numFmtId="182" fontId="46" fillId="6" borderId="51" xfId="4" applyNumberFormat="1" applyFont="1" applyFill="1" applyBorder="1" applyAlignment="1">
      <alignment horizontal="center" vertical="center" wrapText="1" shrinkToFit="1"/>
    </xf>
    <xf numFmtId="182" fontId="10" fillId="0" borderId="14" xfId="4" applyNumberFormat="1" applyFont="1" applyBorder="1" applyAlignment="1">
      <alignment horizontal="left" vertical="center" wrapText="1" shrinkToFit="1"/>
    </xf>
    <xf numFmtId="0" fontId="5" fillId="0" borderId="20" xfId="10" applyFont="1" applyBorder="1" applyAlignment="1">
      <alignment horizontal="center" vertical="center"/>
    </xf>
    <xf numFmtId="0" fontId="5" fillId="0" borderId="39" xfId="10" applyFont="1" applyBorder="1" applyAlignment="1">
      <alignment horizontal="center" vertical="center"/>
    </xf>
    <xf numFmtId="0" fontId="22" fillId="0" borderId="20" xfId="10" applyFont="1" applyBorder="1" applyAlignment="1">
      <alignment horizontal="center" vertical="center" wrapText="1"/>
    </xf>
    <xf numFmtId="0" fontId="22" fillId="0" borderId="39" xfId="10" applyFont="1" applyBorder="1" applyAlignment="1">
      <alignment horizontal="center" vertical="center" wrapText="1"/>
    </xf>
    <xf numFmtId="182" fontId="60" fillId="0" borderId="40" xfId="4" applyNumberFormat="1" applyFont="1" applyBorder="1" applyAlignment="1">
      <alignment horizontal="center" vertical="center" wrapText="1" shrinkToFit="1"/>
    </xf>
    <xf numFmtId="182" fontId="60" fillId="0" borderId="23" xfId="4" applyNumberFormat="1" applyFont="1" applyBorder="1" applyAlignment="1">
      <alignment horizontal="center" vertical="center" wrapText="1" shrinkToFit="1"/>
    </xf>
    <xf numFmtId="0" fontId="29" fillId="0" borderId="37" xfId="10" applyFont="1" applyBorder="1" applyAlignment="1">
      <alignment horizontal="center" vertical="center"/>
    </xf>
    <xf numFmtId="0" fontId="29" fillId="0" borderId="40" xfId="10" applyFont="1" applyBorder="1" applyAlignment="1">
      <alignment horizontal="center" vertical="center"/>
    </xf>
    <xf numFmtId="0" fontId="5" fillId="0" borderId="212" xfId="10" applyFont="1" applyBorder="1" applyAlignment="1">
      <alignment horizontal="center" vertical="center"/>
    </xf>
    <xf numFmtId="182" fontId="11" fillId="6" borderId="34" xfId="4" applyNumberFormat="1" applyFont="1" applyFill="1" applyBorder="1" applyAlignment="1">
      <alignment horizontal="center" vertical="center" wrapText="1" shrinkToFit="1"/>
    </xf>
    <xf numFmtId="182" fontId="11" fillId="6" borderId="14" xfId="4" applyNumberFormat="1" applyFont="1" applyFill="1" applyBorder="1" applyAlignment="1">
      <alignment horizontal="center" vertical="center" wrapText="1" shrinkToFit="1"/>
    </xf>
    <xf numFmtId="182" fontId="11" fillId="6" borderId="37" xfId="4" applyNumberFormat="1" applyFont="1" applyFill="1" applyBorder="1" applyAlignment="1">
      <alignment horizontal="center" vertical="center" wrapText="1" shrinkToFit="1"/>
    </xf>
    <xf numFmtId="182" fontId="11" fillId="6" borderId="51" xfId="4" applyNumberFormat="1" applyFont="1" applyFill="1" applyBorder="1" applyAlignment="1">
      <alignment horizontal="center" vertical="center" wrapText="1" shrinkToFit="1"/>
    </xf>
    <xf numFmtId="176" fontId="51" fillId="0" borderId="20" xfId="7" applyNumberFormat="1" applyFont="1" applyBorder="1" applyAlignment="1">
      <alignment horizontal="center" vertical="center"/>
    </xf>
    <xf numFmtId="176" fontId="51" fillId="0" borderId="168" xfId="7" applyNumberFormat="1" applyFont="1" applyBorder="1" applyAlignment="1">
      <alignment horizontal="center" vertical="center"/>
    </xf>
    <xf numFmtId="0" fontId="22" fillId="0" borderId="59" xfId="10" applyFont="1" applyBorder="1" applyAlignment="1">
      <alignment horizontal="center" vertical="center" wrapText="1"/>
    </xf>
    <xf numFmtId="0" fontId="22" fillId="0" borderId="207" xfId="10" applyFont="1" applyBorder="1" applyAlignment="1">
      <alignment horizontal="center" vertical="center"/>
    </xf>
    <xf numFmtId="0" fontId="22" fillId="0" borderId="39" xfId="10" applyFont="1" applyBorder="1" applyAlignment="1">
      <alignment horizontal="center" vertical="center"/>
    </xf>
    <xf numFmtId="182" fontId="60" fillId="2" borderId="40" xfId="4" applyNumberFormat="1" applyFont="1" applyFill="1" applyBorder="1" applyAlignment="1">
      <alignment horizontal="center" vertical="center" wrapText="1" shrinkToFit="1"/>
    </xf>
    <xf numFmtId="182" fontId="60" fillId="2" borderId="23" xfId="4" applyNumberFormat="1" applyFont="1" applyFill="1" applyBorder="1" applyAlignment="1">
      <alignment horizontal="center" vertical="center" wrapText="1" shrinkToFit="1"/>
    </xf>
    <xf numFmtId="176" fontId="20" fillId="0" borderId="209" xfId="10" applyNumberFormat="1" applyFont="1" applyBorder="1" applyAlignment="1">
      <alignment horizontal="center" vertical="center"/>
    </xf>
    <xf numFmtId="176" fontId="20" fillId="0" borderId="210" xfId="10" applyNumberFormat="1" applyFont="1" applyBorder="1" applyAlignment="1">
      <alignment horizontal="center" vertical="center"/>
    </xf>
    <xf numFmtId="176" fontId="20" fillId="0" borderId="169" xfId="10" applyNumberFormat="1" applyFont="1" applyBorder="1" applyAlignment="1">
      <alignment horizontal="center" vertical="center"/>
    </xf>
    <xf numFmtId="0" fontId="20" fillId="0" borderId="37" xfId="10" applyFont="1" applyBorder="1" applyAlignment="1">
      <alignment horizontal="center" vertical="center"/>
    </xf>
    <xf numFmtId="0" fontId="20" fillId="0" borderId="33" xfId="10" applyFont="1" applyBorder="1" applyAlignment="1">
      <alignment horizontal="center" vertical="center"/>
    </xf>
    <xf numFmtId="0" fontId="20" fillId="0" borderId="40" xfId="10" applyFont="1" applyBorder="1" applyAlignment="1">
      <alignment horizontal="center" vertical="center"/>
    </xf>
    <xf numFmtId="176" fontId="51" fillId="0" borderId="59" xfId="7" applyNumberFormat="1" applyFont="1" applyBorder="1" applyAlignment="1">
      <alignment horizontal="center" vertical="center"/>
    </xf>
    <xf numFmtId="176" fontId="51" fillId="0" borderId="124" xfId="7" applyNumberFormat="1" applyFont="1" applyBorder="1" applyAlignment="1">
      <alignment horizontal="center" vertical="center"/>
    </xf>
    <xf numFmtId="0" fontId="6" fillId="0" borderId="19" xfId="10" applyFont="1" applyBorder="1" applyAlignment="1">
      <alignment horizontal="center" vertical="center"/>
    </xf>
    <xf numFmtId="0" fontId="6" fillId="0" borderId="36" xfId="10" applyFont="1" applyBorder="1" applyAlignment="1">
      <alignment horizontal="center" vertical="center"/>
    </xf>
    <xf numFmtId="0" fontId="6" fillId="0" borderId="37" xfId="10" applyFont="1" applyBorder="1" applyAlignment="1">
      <alignment horizontal="center" vertical="center"/>
    </xf>
    <xf numFmtId="0" fontId="6" fillId="0" borderId="15" xfId="10" applyFont="1" applyBorder="1" applyAlignment="1">
      <alignment horizontal="center" vertical="center"/>
    </xf>
    <xf numFmtId="0" fontId="6" fillId="0" borderId="0" xfId="10" applyFont="1" applyAlignment="1">
      <alignment horizontal="center" vertical="center"/>
    </xf>
    <xf numFmtId="0" fontId="6" fillId="0" borderId="33" xfId="10" applyFont="1" applyBorder="1" applyAlignment="1">
      <alignment horizontal="center" vertical="center"/>
    </xf>
    <xf numFmtId="182" fontId="20" fillId="0" borderId="0" xfId="4" applyNumberFormat="1" applyFont="1" applyAlignment="1">
      <alignment horizontal="left" vertical="top" shrinkToFit="1"/>
    </xf>
    <xf numFmtId="176" fontId="15" fillId="6" borderId="34" xfId="7" applyNumberFormat="1" applyFont="1" applyFill="1" applyBorder="1" applyAlignment="1">
      <alignment horizontal="center" vertical="center"/>
    </xf>
    <xf numFmtId="176" fontId="15" fillId="6" borderId="14" xfId="7" applyNumberFormat="1" applyFont="1" applyFill="1" applyBorder="1" applyAlignment="1">
      <alignment horizontal="center" vertical="center"/>
    </xf>
    <xf numFmtId="0" fontId="6" fillId="31" borderId="20" xfId="10" applyFont="1" applyFill="1" applyBorder="1" applyAlignment="1">
      <alignment horizontal="center" vertical="center"/>
    </xf>
    <xf numFmtId="0" fontId="6" fillId="31" borderId="39" xfId="10" applyFont="1" applyFill="1" applyBorder="1" applyAlignment="1">
      <alignment horizontal="center" vertical="center"/>
    </xf>
    <xf numFmtId="0" fontId="39" fillId="6" borderId="19" xfId="10" applyFont="1" applyFill="1" applyBorder="1" applyAlignment="1">
      <alignment horizontal="center" vertical="center"/>
    </xf>
    <xf numFmtId="0" fontId="39" fillId="6" borderId="36" xfId="10" applyFont="1" applyFill="1" applyBorder="1" applyAlignment="1">
      <alignment horizontal="center" vertical="center"/>
    </xf>
    <xf numFmtId="0" fontId="39" fillId="6" borderId="37" xfId="10" applyFont="1" applyFill="1" applyBorder="1" applyAlignment="1">
      <alignment horizontal="center" vertical="center"/>
    </xf>
    <xf numFmtId="0" fontId="39" fillId="6" borderId="20" xfId="10" applyFont="1" applyFill="1" applyBorder="1" applyAlignment="1">
      <alignment horizontal="center" vertical="center"/>
    </xf>
    <xf numFmtId="0" fontId="39" fillId="6" borderId="39" xfId="10" applyFont="1" applyFill="1" applyBorder="1" applyAlignment="1">
      <alignment horizontal="center" vertical="center"/>
    </xf>
    <xf numFmtId="0" fontId="39" fillId="6" borderId="40" xfId="10" applyFont="1" applyFill="1" applyBorder="1" applyAlignment="1">
      <alignment horizontal="center" vertical="center"/>
    </xf>
    <xf numFmtId="176" fontId="51" fillId="0" borderId="19" xfId="7" applyNumberFormat="1" applyFont="1" applyBorder="1" applyAlignment="1">
      <alignment horizontal="center" vertical="center"/>
    </xf>
    <xf numFmtId="176" fontId="51" fillId="0" borderId="208" xfId="7" applyNumberFormat="1" applyFont="1" applyBorder="1" applyAlignment="1">
      <alignment horizontal="center" vertical="center"/>
    </xf>
    <xf numFmtId="0" fontId="12" fillId="4" borderId="91" xfId="0" applyFont="1" applyFill="1" applyBorder="1" applyAlignment="1">
      <alignment horizontal="center" vertical="center" wrapText="1"/>
    </xf>
    <xf numFmtId="0" fontId="12" fillId="4" borderId="6" xfId="0" applyFont="1" applyFill="1" applyBorder="1" applyAlignment="1">
      <alignment horizontal="center" vertical="center" wrapText="1"/>
    </xf>
    <xf numFmtId="0" fontId="12" fillId="4" borderId="55" xfId="0" applyFont="1" applyFill="1" applyBorder="1" applyAlignment="1">
      <alignment horizontal="center" vertical="center" wrapText="1"/>
    </xf>
    <xf numFmtId="0" fontId="12" fillId="8" borderId="91" xfId="0" applyFont="1" applyFill="1" applyBorder="1" applyAlignment="1">
      <alignment horizontal="center" vertical="center" wrapText="1"/>
    </xf>
    <xf numFmtId="0" fontId="12" fillId="8" borderId="6" xfId="0" applyFont="1" applyFill="1" applyBorder="1" applyAlignment="1">
      <alignment horizontal="center" vertical="center" wrapText="1"/>
    </xf>
    <xf numFmtId="0" fontId="12" fillId="8" borderId="55" xfId="0" applyFont="1" applyFill="1" applyBorder="1" applyAlignment="1">
      <alignment horizontal="center" vertical="center" wrapText="1"/>
    </xf>
    <xf numFmtId="0" fontId="12" fillId="5" borderId="91" xfId="0" applyFont="1" applyFill="1" applyBorder="1" applyAlignment="1">
      <alignment horizontal="center" vertical="center" wrapText="1"/>
    </xf>
    <xf numFmtId="0" fontId="12" fillId="5" borderId="55"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6" xfId="0" applyFont="1" applyFill="1" applyBorder="1" applyAlignment="1">
      <alignment horizontal="center" vertical="center" wrapText="1"/>
    </xf>
    <xf numFmtId="176" fontId="59" fillId="24" borderId="0" xfId="7" applyNumberFormat="1" applyFont="1" applyFill="1" applyAlignment="1">
      <alignment horizontal="center" vertical="center"/>
    </xf>
    <xf numFmtId="0" fontId="9" fillId="27" borderId="0" xfId="10" applyFont="1" applyFill="1" applyAlignment="1">
      <alignment horizontal="center" vertical="center"/>
    </xf>
    <xf numFmtId="0" fontId="9" fillId="26" borderId="0" xfId="10" applyFont="1" applyFill="1" applyAlignment="1">
      <alignment horizontal="center" vertical="center"/>
    </xf>
    <xf numFmtId="49" fontId="5" fillId="17" borderId="0" xfId="10" applyNumberFormat="1" applyFont="1" applyFill="1" applyAlignment="1">
      <alignment horizontal="center" vertical="center"/>
    </xf>
    <xf numFmtId="176" fontId="12" fillId="0" borderId="14" xfId="7" applyNumberFormat="1" applyFont="1" applyBorder="1" applyAlignment="1">
      <alignment horizontal="center" vertical="center" textRotation="255"/>
    </xf>
    <xf numFmtId="0" fontId="59" fillId="24" borderId="19" xfId="10" applyFont="1" applyFill="1" applyBorder="1" applyAlignment="1">
      <alignment horizontal="center" vertical="center" wrapText="1"/>
    </xf>
    <xf numFmtId="0" fontId="59" fillId="24" borderId="15" xfId="10" applyFont="1" applyFill="1" applyBorder="1" applyAlignment="1">
      <alignment horizontal="center" vertical="center"/>
    </xf>
    <xf numFmtId="176" fontId="23" fillId="15" borderId="15" xfId="7" applyNumberFormat="1" applyFont="1" applyFill="1" applyBorder="1" applyAlignment="1">
      <alignment horizontal="center" vertical="center"/>
    </xf>
    <xf numFmtId="176" fontId="23" fillId="15" borderId="20" xfId="7" applyNumberFormat="1" applyFont="1" applyFill="1" applyBorder="1" applyAlignment="1">
      <alignment horizontal="center" vertical="center"/>
    </xf>
    <xf numFmtId="176" fontId="12" fillId="0" borderId="14" xfId="7" applyNumberFormat="1" applyFont="1" applyBorder="1" applyAlignment="1">
      <alignment horizontal="center" vertical="center" textRotation="255" wrapText="1"/>
    </xf>
    <xf numFmtId="0" fontId="59" fillId="24" borderId="0" xfId="10" applyFont="1" applyFill="1" applyAlignment="1">
      <alignment horizontal="center" vertical="center"/>
    </xf>
    <xf numFmtId="0" fontId="21" fillId="24" borderId="14" xfId="10" applyFont="1" applyFill="1" applyBorder="1" applyAlignment="1">
      <alignment horizontal="center" vertical="center"/>
    </xf>
    <xf numFmtId="0" fontId="6" fillId="14" borderId="87" xfId="10" applyFont="1" applyFill="1" applyBorder="1" applyAlignment="1">
      <alignment horizontal="center" vertical="center" wrapText="1"/>
    </xf>
    <xf numFmtId="0" fontId="6" fillId="14" borderId="88" xfId="10" applyFont="1" applyFill="1" applyBorder="1" applyAlignment="1">
      <alignment horizontal="center" vertical="center" wrapText="1"/>
    </xf>
    <xf numFmtId="0" fontId="29" fillId="28" borderId="37" xfId="10" applyFont="1" applyFill="1" applyBorder="1" applyAlignment="1">
      <alignment horizontal="center"/>
    </xf>
    <xf numFmtId="0" fontId="29" fillId="28" borderId="33" xfId="10" applyFont="1" applyFill="1" applyBorder="1" applyAlignment="1">
      <alignment horizontal="center"/>
    </xf>
    <xf numFmtId="0" fontId="59" fillId="24" borderId="15" xfId="10" applyFont="1" applyFill="1" applyBorder="1" applyAlignment="1">
      <alignment horizontal="center" vertical="center" wrapText="1"/>
    </xf>
    <xf numFmtId="0" fontId="6" fillId="14" borderId="89" xfId="10" applyFont="1" applyFill="1" applyBorder="1" applyAlignment="1">
      <alignment horizontal="center" vertical="center" wrapText="1"/>
    </xf>
    <xf numFmtId="0" fontId="20" fillId="14" borderId="43" xfId="10" applyFont="1" applyFill="1" applyBorder="1" applyAlignment="1">
      <alignment horizontal="center" vertical="center"/>
    </xf>
    <xf numFmtId="0" fontId="20" fillId="14" borderId="80" xfId="10" applyFont="1" applyFill="1" applyBorder="1" applyAlignment="1">
      <alignment horizontal="center" vertical="center"/>
    </xf>
    <xf numFmtId="0" fontId="5" fillId="6" borderId="14" xfId="10" applyFont="1" applyFill="1" applyBorder="1" applyAlignment="1">
      <alignment horizontal="center" vertical="center"/>
    </xf>
    <xf numFmtId="176" fontId="14" fillId="6" borderId="14" xfId="7" applyNumberFormat="1" applyFont="1" applyFill="1" applyBorder="1" applyAlignment="1">
      <alignment horizontal="center" vertical="center"/>
    </xf>
    <xf numFmtId="176" fontId="23" fillId="6" borderId="14" xfId="7" applyNumberFormat="1" applyFont="1" applyFill="1" applyBorder="1" applyAlignment="1">
      <alignment horizontal="center" vertical="center"/>
    </xf>
    <xf numFmtId="0" fontId="10" fillId="6" borderId="14" xfId="10" applyFont="1" applyFill="1" applyBorder="1" applyAlignment="1">
      <alignment horizontal="center"/>
    </xf>
    <xf numFmtId="0" fontId="10" fillId="6" borderId="51" xfId="10" applyFont="1" applyFill="1" applyBorder="1" applyAlignment="1">
      <alignment horizontal="center"/>
    </xf>
    <xf numFmtId="176" fontId="14" fillId="29" borderId="14" xfId="7" applyNumberFormat="1" applyFont="1" applyFill="1" applyBorder="1" applyAlignment="1">
      <alignment horizontal="center" vertical="center"/>
    </xf>
    <xf numFmtId="176" fontId="23" fillId="30" borderId="14" xfId="7" applyNumberFormat="1" applyFont="1" applyFill="1" applyBorder="1" applyAlignment="1">
      <alignment horizontal="center" vertical="center"/>
    </xf>
    <xf numFmtId="176" fontId="23" fillId="28" borderId="14" xfId="7" applyNumberFormat="1" applyFont="1" applyFill="1" applyBorder="1" applyAlignment="1">
      <alignment horizontal="center" vertical="center"/>
    </xf>
    <xf numFmtId="176" fontId="23" fillId="25" borderId="14" xfId="7" applyNumberFormat="1" applyFont="1" applyFill="1" applyBorder="1" applyAlignment="1">
      <alignment horizontal="center" vertical="center"/>
    </xf>
    <xf numFmtId="176" fontId="23" fillId="25" borderId="6" xfId="7" applyNumberFormat="1" applyFont="1" applyFill="1" applyBorder="1" applyAlignment="1">
      <alignment horizontal="center" vertical="center"/>
    </xf>
    <xf numFmtId="176" fontId="22" fillId="0" borderId="35" xfId="3" applyNumberFormat="1" applyFont="1" applyBorder="1" applyAlignment="1">
      <alignment horizontal="center" vertical="center"/>
    </xf>
    <xf numFmtId="176" fontId="22" fillId="0" borderId="34" xfId="3" applyNumberFormat="1" applyFont="1" applyBorder="1" applyAlignment="1">
      <alignment horizontal="center" vertical="center"/>
    </xf>
    <xf numFmtId="176" fontId="2" fillId="0" borderId="201" xfId="3" applyNumberFormat="1" applyBorder="1" applyAlignment="1">
      <alignment horizontal="center" vertical="center" shrinkToFit="1"/>
    </xf>
    <xf numFmtId="176" fontId="2" fillId="0" borderId="202" xfId="3" applyNumberFormat="1" applyBorder="1" applyAlignment="1">
      <alignment horizontal="center" vertical="center" shrinkToFit="1"/>
    </xf>
    <xf numFmtId="0" fontId="22" fillId="0" borderId="14" xfId="4" applyFont="1" applyBorder="1" applyAlignment="1">
      <alignment horizontal="center" vertical="center"/>
    </xf>
    <xf numFmtId="49" fontId="2" fillId="0" borderId="63" xfId="3" applyNumberFormat="1" applyBorder="1" applyAlignment="1">
      <alignment horizontal="center" vertical="center" shrinkToFit="1"/>
    </xf>
    <xf numFmtId="49" fontId="2" fillId="0" borderId="64" xfId="3" applyNumberFormat="1" applyBorder="1" applyAlignment="1">
      <alignment horizontal="center" vertical="center" shrinkToFit="1"/>
    </xf>
    <xf numFmtId="176" fontId="2" fillId="0" borderId="29" xfId="1" applyNumberFormat="1" applyFont="1" applyBorder="1" applyAlignment="1" applyProtection="1">
      <alignment horizontal="center" vertical="center" textRotation="255" shrinkToFit="1"/>
    </xf>
    <xf numFmtId="176" fontId="2" fillId="0" borderId="8" xfId="1" applyNumberFormat="1" applyFont="1" applyBorder="1" applyAlignment="1" applyProtection="1">
      <alignment horizontal="center" vertical="center" textRotation="255" shrinkToFit="1"/>
    </xf>
    <xf numFmtId="176" fontId="2" fillId="0" borderId="21" xfId="1" applyNumberFormat="1" applyFont="1" applyBorder="1" applyAlignment="1" applyProtection="1">
      <alignment horizontal="center" vertical="center" textRotation="255" shrinkToFit="1"/>
    </xf>
    <xf numFmtId="176" fontId="38" fillId="12" borderId="16" xfId="4" applyNumberFormat="1" applyFont="1" applyFill="1" applyBorder="1" applyAlignment="1">
      <alignment horizontal="center" vertical="center" shrinkToFit="1"/>
    </xf>
    <xf numFmtId="176" fontId="38" fillId="12" borderId="21" xfId="4" applyNumberFormat="1" applyFont="1" applyFill="1" applyBorder="1" applyAlignment="1">
      <alignment horizontal="center" vertical="center" shrinkToFit="1"/>
    </xf>
    <xf numFmtId="176" fontId="38" fillId="12" borderId="190" xfId="4" applyNumberFormat="1" applyFont="1" applyFill="1" applyBorder="1" applyAlignment="1">
      <alignment horizontal="right" vertical="center" shrinkToFit="1"/>
    </xf>
    <xf numFmtId="176" fontId="38" fillId="12" borderId="176" xfId="4" applyNumberFormat="1" applyFont="1" applyFill="1" applyBorder="1" applyAlignment="1">
      <alignment horizontal="right" vertical="center" shrinkToFit="1"/>
    </xf>
    <xf numFmtId="176" fontId="38" fillId="12" borderId="191" xfId="4" applyNumberFormat="1" applyFont="1" applyFill="1" applyBorder="1" applyAlignment="1">
      <alignment vertical="center" shrinkToFit="1"/>
    </xf>
    <xf numFmtId="176" fontId="38" fillId="12" borderId="177" xfId="4" applyNumberFormat="1" applyFont="1" applyFill="1" applyBorder="1" applyAlignment="1">
      <alignment vertical="center" shrinkToFit="1"/>
    </xf>
    <xf numFmtId="176" fontId="38" fillId="12" borderId="192" xfId="4" applyNumberFormat="1" applyFont="1" applyFill="1" applyBorder="1" applyAlignment="1">
      <alignment horizontal="right" vertical="center" shrinkToFit="1"/>
    </xf>
    <xf numFmtId="176" fontId="38" fillId="12" borderId="178" xfId="4" applyNumberFormat="1" applyFont="1" applyFill="1" applyBorder="1" applyAlignment="1">
      <alignment horizontal="right" vertical="center" shrinkToFit="1"/>
    </xf>
    <xf numFmtId="176" fontId="2" fillId="0" borderId="16" xfId="3" applyNumberFormat="1" applyBorder="1" applyAlignment="1">
      <alignment horizontal="center" vertical="center" textRotation="255" shrinkToFit="1"/>
    </xf>
    <xf numFmtId="176" fontId="2" fillId="0" borderId="8" xfId="3" applyNumberFormat="1" applyBorder="1" applyAlignment="1">
      <alignment horizontal="center" vertical="center" textRotation="255" shrinkToFit="1"/>
    </xf>
    <xf numFmtId="176" fontId="2" fillId="0" borderId="21" xfId="3" applyNumberFormat="1" applyBorder="1" applyAlignment="1">
      <alignment horizontal="center" vertical="center" textRotation="255" shrinkToFit="1"/>
    </xf>
    <xf numFmtId="176" fontId="2" fillId="0" borderId="194" xfId="3" applyNumberFormat="1" applyBorder="1" applyAlignment="1">
      <alignment horizontal="center" vertical="center" textRotation="255" shrinkToFit="1"/>
    </xf>
    <xf numFmtId="182" fontId="9" fillId="0" borderId="0" xfId="4" applyNumberFormat="1" applyFont="1" applyAlignment="1">
      <alignment horizontal="left" vertical="top" shrinkToFit="1"/>
    </xf>
    <xf numFmtId="0" fontId="2" fillId="0" borderId="14" xfId="3" applyBorder="1" applyAlignment="1">
      <alignment horizontal="center" vertical="center"/>
    </xf>
    <xf numFmtId="0" fontId="15" fillId="0" borderId="0" xfId="0" applyFont="1" applyAlignment="1">
      <alignment horizontal="center" vertical="center"/>
    </xf>
    <xf numFmtId="0" fontId="19" fillId="22" borderId="14" xfId="0" applyFont="1" applyFill="1" applyBorder="1" applyAlignment="1">
      <alignment horizontal="center" vertical="center"/>
    </xf>
    <xf numFmtId="176" fontId="14" fillId="0" borderId="14" xfId="0" applyNumberFormat="1" applyFont="1" applyBorder="1" applyAlignment="1">
      <alignment horizontal="right" vertical="center"/>
    </xf>
    <xf numFmtId="0" fontId="14" fillId="0" borderId="14" xfId="0" applyFont="1" applyBorder="1" applyAlignment="1">
      <alignment horizontal="right" vertical="center"/>
    </xf>
    <xf numFmtId="0" fontId="14" fillId="0" borderId="6" xfId="0" applyFont="1" applyBorder="1" applyAlignment="1">
      <alignment horizontal="right" vertical="center"/>
    </xf>
    <xf numFmtId="0" fontId="19" fillId="19" borderId="14" xfId="0" applyFont="1" applyFill="1" applyBorder="1" applyAlignment="1">
      <alignment horizontal="center" vertical="center"/>
    </xf>
    <xf numFmtId="0" fontId="19" fillId="23" borderId="14" xfId="0" applyFont="1" applyFill="1" applyBorder="1" applyAlignment="1">
      <alignment horizontal="center" vertical="center"/>
    </xf>
    <xf numFmtId="0" fontId="19" fillId="9" borderId="14" xfId="0" applyFont="1" applyFill="1" applyBorder="1" applyAlignment="1">
      <alignment horizontal="center" vertical="center"/>
    </xf>
    <xf numFmtId="0" fontId="16" fillId="0" borderId="0" xfId="0" applyFont="1" applyAlignment="1">
      <alignment horizontal="center" vertical="center"/>
    </xf>
    <xf numFmtId="0" fontId="19" fillId="20" borderId="14" xfId="0" applyFont="1" applyFill="1" applyBorder="1" applyAlignment="1">
      <alignment horizontal="center" vertical="center"/>
    </xf>
    <xf numFmtId="0" fontId="19" fillId="21" borderId="14" xfId="0" applyFont="1" applyFill="1" applyBorder="1" applyAlignment="1">
      <alignment horizontal="center" vertical="center"/>
    </xf>
    <xf numFmtId="0" fontId="16" fillId="3" borderId="19" xfId="0" applyFont="1" applyFill="1" applyBorder="1" applyAlignment="1">
      <alignment horizontal="center"/>
    </xf>
    <xf numFmtId="0" fontId="16" fillId="3" borderId="37" xfId="0" applyFont="1" applyFill="1" applyBorder="1" applyAlignment="1">
      <alignment horizontal="center"/>
    </xf>
    <xf numFmtId="0" fontId="16" fillId="3" borderId="15" xfId="0" applyFont="1" applyFill="1" applyBorder="1" applyAlignment="1">
      <alignment horizontal="center"/>
    </xf>
    <xf numFmtId="0" fontId="16" fillId="3" borderId="33" xfId="0" applyFont="1" applyFill="1" applyBorder="1" applyAlignment="1">
      <alignment horizontal="center"/>
    </xf>
    <xf numFmtId="0" fontId="16" fillId="6" borderId="19" xfId="0" applyFont="1" applyFill="1" applyBorder="1" applyAlignment="1">
      <alignment horizontal="center" vertical="center"/>
    </xf>
    <xf numFmtId="0" fontId="16" fillId="6" borderId="36" xfId="0" applyFont="1" applyFill="1" applyBorder="1" applyAlignment="1">
      <alignment horizontal="center" vertical="center"/>
    </xf>
    <xf numFmtId="0" fontId="16" fillId="6" borderId="20" xfId="0" applyFont="1" applyFill="1" applyBorder="1" applyAlignment="1">
      <alignment horizontal="center" vertical="center"/>
    </xf>
    <xf numFmtId="0" fontId="16" fillId="6" borderId="39" xfId="0" applyFont="1" applyFill="1" applyBorder="1" applyAlignment="1">
      <alignment horizontal="center" vertical="center"/>
    </xf>
    <xf numFmtId="38" fontId="36" fillId="6" borderId="36" xfId="1" applyFont="1" applyFill="1" applyBorder="1" applyAlignment="1">
      <alignment horizontal="center" vertical="center"/>
    </xf>
    <xf numFmtId="38" fontId="36" fillId="6" borderId="39" xfId="1" applyFont="1" applyFill="1" applyBorder="1" applyAlignment="1">
      <alignment horizontal="center" vertical="center"/>
    </xf>
    <xf numFmtId="180" fontId="16" fillId="6" borderId="37" xfId="2" applyNumberFormat="1" applyFont="1" applyFill="1" applyBorder="1" applyAlignment="1">
      <alignment horizontal="center" vertical="center"/>
    </xf>
    <xf numFmtId="180" fontId="16" fillId="6" borderId="40" xfId="2" applyNumberFormat="1" applyFont="1" applyFill="1" applyBorder="1" applyAlignment="1">
      <alignment horizontal="center" vertical="center"/>
    </xf>
    <xf numFmtId="0" fontId="16" fillId="5" borderId="0" xfId="0" applyFont="1" applyFill="1" applyAlignment="1">
      <alignment horizontal="center"/>
    </xf>
    <xf numFmtId="0" fontId="16" fillId="5" borderId="33" xfId="0" applyFont="1" applyFill="1" applyBorder="1" applyAlignment="1">
      <alignment horizontal="center"/>
    </xf>
    <xf numFmtId="0" fontId="16" fillId="14" borderId="19" xfId="0" applyFont="1" applyFill="1" applyBorder="1" applyAlignment="1">
      <alignment horizontal="center"/>
    </xf>
    <xf numFmtId="0" fontId="16" fillId="14" borderId="37" xfId="0" applyFont="1" applyFill="1" applyBorder="1" applyAlignment="1">
      <alignment horizontal="center"/>
    </xf>
    <xf numFmtId="0" fontId="16" fillId="14" borderId="15" xfId="0" applyFont="1" applyFill="1" applyBorder="1" applyAlignment="1">
      <alignment horizontal="center"/>
    </xf>
    <xf numFmtId="0" fontId="16" fillId="14" borderId="33" xfId="0" applyFont="1" applyFill="1" applyBorder="1" applyAlignment="1">
      <alignment horizontal="center"/>
    </xf>
    <xf numFmtId="0" fontId="20" fillId="16" borderId="19" xfId="0" applyFont="1" applyFill="1" applyBorder="1" applyAlignment="1">
      <alignment horizontal="center" vertical="center" wrapText="1"/>
    </xf>
    <xf numFmtId="0" fontId="20" fillId="16" borderId="37" xfId="0" applyFont="1" applyFill="1" applyBorder="1" applyAlignment="1">
      <alignment horizontal="center" vertical="center" wrapText="1"/>
    </xf>
    <xf numFmtId="0" fontId="20" fillId="16" borderId="15" xfId="0" applyFont="1" applyFill="1" applyBorder="1" applyAlignment="1">
      <alignment horizontal="center" vertical="center" wrapText="1"/>
    </xf>
    <xf numFmtId="0" fontId="20" fillId="16" borderId="33" xfId="0" applyFont="1" applyFill="1" applyBorder="1" applyAlignment="1">
      <alignment horizontal="center" vertical="center" wrapText="1"/>
    </xf>
    <xf numFmtId="38" fontId="36" fillId="5" borderId="0" xfId="1" applyFont="1" applyFill="1" applyBorder="1" applyAlignment="1">
      <alignment horizontal="center" vertical="center"/>
    </xf>
    <xf numFmtId="38" fontId="36" fillId="5" borderId="33" xfId="1" applyFont="1" applyFill="1" applyBorder="1" applyAlignment="1">
      <alignment horizontal="center" vertical="center"/>
    </xf>
    <xf numFmtId="0" fontId="16" fillId="10" borderId="19" xfId="0" applyFont="1" applyFill="1" applyBorder="1" applyAlignment="1">
      <alignment horizontal="center" vertical="center"/>
    </xf>
    <xf numFmtId="0" fontId="16" fillId="10" borderId="37" xfId="0" applyFont="1" applyFill="1" applyBorder="1" applyAlignment="1">
      <alignment horizontal="center" vertical="center"/>
    </xf>
    <xf numFmtId="38" fontId="36" fillId="14" borderId="15" xfId="1" applyFont="1" applyFill="1" applyBorder="1" applyAlignment="1">
      <alignment horizontal="center" vertical="center"/>
    </xf>
    <xf numFmtId="38" fontId="36" fillId="14" borderId="33" xfId="1" applyFont="1" applyFill="1" applyBorder="1" applyAlignment="1">
      <alignment horizontal="center" vertical="center"/>
    </xf>
    <xf numFmtId="180" fontId="16" fillId="14" borderId="20" xfId="2" applyNumberFormat="1" applyFont="1" applyFill="1" applyBorder="1" applyAlignment="1">
      <alignment horizontal="center" vertical="center"/>
    </xf>
    <xf numFmtId="180" fontId="16" fillId="14" borderId="40" xfId="2" applyNumberFormat="1" applyFont="1" applyFill="1" applyBorder="1" applyAlignment="1">
      <alignment horizontal="center" vertical="center"/>
    </xf>
    <xf numFmtId="0" fontId="18" fillId="17" borderId="19" xfId="0" applyFont="1" applyFill="1" applyBorder="1" applyAlignment="1">
      <alignment horizontal="center" vertical="center"/>
    </xf>
    <xf numFmtId="0" fontId="18" fillId="17" borderId="37" xfId="0" applyFont="1" applyFill="1" applyBorder="1" applyAlignment="1">
      <alignment horizontal="center" vertical="center"/>
    </xf>
    <xf numFmtId="38" fontId="36" fillId="3" borderId="15" xfId="1" applyFont="1" applyFill="1" applyBorder="1" applyAlignment="1">
      <alignment horizontal="center" vertical="center"/>
    </xf>
    <xf numFmtId="38" fontId="36" fillId="3" borderId="33" xfId="1" applyFont="1" applyFill="1" applyBorder="1" applyAlignment="1">
      <alignment horizontal="center" vertical="center"/>
    </xf>
    <xf numFmtId="38" fontId="37" fillId="16" borderId="15" xfId="1" applyFont="1" applyFill="1" applyBorder="1" applyAlignment="1">
      <alignment horizontal="center" vertical="center"/>
    </xf>
    <xf numFmtId="38" fontId="37" fillId="16" borderId="33" xfId="1" applyFont="1" applyFill="1" applyBorder="1" applyAlignment="1">
      <alignment horizontal="center" vertical="center"/>
    </xf>
    <xf numFmtId="180" fontId="20" fillId="16" borderId="15" xfId="2" applyNumberFormat="1" applyFont="1" applyFill="1" applyBorder="1" applyAlignment="1">
      <alignment horizontal="center" vertical="center"/>
    </xf>
    <xf numFmtId="180" fontId="20" fillId="16" borderId="33" xfId="2" applyNumberFormat="1" applyFont="1" applyFill="1" applyBorder="1" applyAlignment="1">
      <alignment horizontal="center" vertical="center"/>
    </xf>
    <xf numFmtId="180" fontId="16" fillId="3" borderId="20" xfId="2" applyNumberFormat="1" applyFont="1" applyFill="1" applyBorder="1" applyAlignment="1">
      <alignment horizontal="center" vertical="center"/>
    </xf>
    <xf numFmtId="180" fontId="16" fillId="3" borderId="40" xfId="2" applyNumberFormat="1" applyFont="1" applyFill="1" applyBorder="1" applyAlignment="1">
      <alignment horizontal="center" vertical="center"/>
    </xf>
    <xf numFmtId="0" fontId="17" fillId="3" borderId="15" xfId="0" applyFont="1" applyFill="1" applyBorder="1" applyAlignment="1">
      <alignment horizontal="center" vertical="center"/>
    </xf>
    <xf numFmtId="0" fontId="17" fillId="3" borderId="33" xfId="0" applyFont="1" applyFill="1" applyBorder="1" applyAlignment="1">
      <alignment horizontal="center" vertical="center"/>
    </xf>
    <xf numFmtId="0" fontId="17" fillId="3" borderId="20" xfId="0" applyFont="1" applyFill="1" applyBorder="1" applyAlignment="1">
      <alignment horizontal="center" vertical="center"/>
    </xf>
    <xf numFmtId="0" fontId="17" fillId="3" borderId="40" xfId="0" applyFont="1" applyFill="1" applyBorder="1" applyAlignment="1">
      <alignment horizontal="center" vertical="center"/>
    </xf>
    <xf numFmtId="0" fontId="0" fillId="5" borderId="0" xfId="0" applyFill="1" applyAlignment="1">
      <alignment horizontal="center" vertical="center"/>
    </xf>
    <xf numFmtId="0" fontId="0" fillId="5" borderId="33" xfId="0" applyFill="1" applyBorder="1" applyAlignment="1">
      <alignment horizontal="center" vertical="center"/>
    </xf>
    <xf numFmtId="0" fontId="0" fillId="5" borderId="39" xfId="0" applyFill="1" applyBorder="1" applyAlignment="1">
      <alignment horizontal="center" vertical="center"/>
    </xf>
    <xf numFmtId="0" fontId="0" fillId="5" borderId="40" xfId="0" applyFill="1" applyBorder="1" applyAlignment="1">
      <alignment horizontal="center" vertical="center"/>
    </xf>
    <xf numFmtId="180" fontId="16" fillId="10" borderId="20" xfId="2" applyNumberFormat="1" applyFont="1" applyFill="1" applyBorder="1" applyAlignment="1">
      <alignment horizontal="center" vertical="center"/>
    </xf>
    <xf numFmtId="180" fontId="16" fillId="10" borderId="40" xfId="2" applyNumberFormat="1" applyFont="1" applyFill="1" applyBorder="1" applyAlignment="1">
      <alignment horizontal="center" vertical="center"/>
    </xf>
    <xf numFmtId="0" fontId="16" fillId="7" borderId="19" xfId="0" applyFont="1" applyFill="1" applyBorder="1" applyAlignment="1">
      <alignment horizontal="center" vertical="center"/>
    </xf>
    <xf numFmtId="0" fontId="16" fillId="7" borderId="37" xfId="0" applyFont="1" applyFill="1" applyBorder="1" applyAlignment="1">
      <alignment horizontal="center" vertical="center"/>
    </xf>
    <xf numFmtId="180" fontId="16" fillId="7" borderId="20" xfId="2" applyNumberFormat="1" applyFont="1" applyFill="1" applyBorder="1" applyAlignment="1">
      <alignment horizontal="center" vertical="center"/>
    </xf>
    <xf numFmtId="180" fontId="16" fillId="7" borderId="40" xfId="2" applyNumberFormat="1" applyFont="1" applyFill="1" applyBorder="1" applyAlignment="1">
      <alignment horizontal="center" vertical="center"/>
    </xf>
    <xf numFmtId="0" fontId="16" fillId="18" borderId="19" xfId="0" applyFont="1" applyFill="1" applyBorder="1" applyAlignment="1">
      <alignment horizontal="center" vertical="center"/>
    </xf>
    <xf numFmtId="0" fontId="16" fillId="18" borderId="37" xfId="0" applyFont="1" applyFill="1" applyBorder="1" applyAlignment="1">
      <alignment horizontal="center" vertical="center"/>
    </xf>
    <xf numFmtId="180" fontId="16" fillId="18" borderId="20" xfId="2" applyNumberFormat="1" applyFont="1" applyFill="1" applyBorder="1" applyAlignment="1">
      <alignment horizontal="center" vertical="center"/>
    </xf>
    <xf numFmtId="180" fontId="16" fillId="18" borderId="40" xfId="2" applyNumberFormat="1" applyFont="1" applyFill="1" applyBorder="1" applyAlignment="1">
      <alignment horizontal="center" vertical="center"/>
    </xf>
    <xf numFmtId="0" fontId="16" fillId="8" borderId="19" xfId="0" applyFont="1" applyFill="1" applyBorder="1" applyAlignment="1">
      <alignment horizontal="center"/>
    </xf>
    <xf numFmtId="0" fontId="16" fillId="8" borderId="37" xfId="0" applyFont="1" applyFill="1" applyBorder="1" applyAlignment="1">
      <alignment horizontal="center"/>
    </xf>
    <xf numFmtId="0" fontId="16" fillId="8" borderId="15" xfId="0" applyFont="1" applyFill="1" applyBorder="1" applyAlignment="1">
      <alignment horizontal="center"/>
    </xf>
    <xf numFmtId="0" fontId="16" fillId="8" borderId="33" xfId="0" applyFont="1" applyFill="1" applyBorder="1" applyAlignment="1">
      <alignment horizontal="center"/>
    </xf>
    <xf numFmtId="180" fontId="19" fillId="5" borderId="15" xfId="2" applyNumberFormat="1" applyFont="1" applyFill="1" applyBorder="1" applyAlignment="1">
      <alignment horizontal="center" vertical="center"/>
    </xf>
    <xf numFmtId="180" fontId="19" fillId="5" borderId="33" xfId="2" applyNumberFormat="1" applyFont="1" applyFill="1" applyBorder="1" applyAlignment="1">
      <alignment horizontal="center" vertical="center"/>
    </xf>
    <xf numFmtId="38" fontId="36" fillId="8" borderId="15" xfId="1" applyFont="1" applyFill="1" applyBorder="1" applyAlignment="1">
      <alignment horizontal="center" vertical="center"/>
    </xf>
    <xf numFmtId="38" fontId="36" fillId="8" borderId="33" xfId="1" applyFont="1" applyFill="1" applyBorder="1" applyAlignment="1">
      <alignment horizontal="center" vertical="center"/>
    </xf>
    <xf numFmtId="180" fontId="16" fillId="8" borderId="20" xfId="2" applyNumberFormat="1" applyFont="1" applyFill="1" applyBorder="1" applyAlignment="1">
      <alignment horizontal="center" vertical="center"/>
    </xf>
    <xf numFmtId="180" fontId="16" fillId="8" borderId="40" xfId="2" applyNumberFormat="1" applyFont="1" applyFill="1" applyBorder="1" applyAlignment="1">
      <alignment horizontal="center" vertical="center"/>
    </xf>
    <xf numFmtId="38" fontId="36" fillId="10" borderId="15" xfId="1" applyFont="1" applyFill="1" applyBorder="1" applyAlignment="1">
      <alignment horizontal="center" vertical="center"/>
    </xf>
    <xf numFmtId="38" fontId="36" fillId="10" borderId="33" xfId="1" applyFont="1" applyFill="1" applyBorder="1" applyAlignment="1">
      <alignment horizontal="center" vertical="center"/>
    </xf>
    <xf numFmtId="38" fontId="36" fillId="7" borderId="15" xfId="1" applyFont="1" applyFill="1" applyBorder="1" applyAlignment="1">
      <alignment horizontal="center" vertical="center"/>
    </xf>
    <xf numFmtId="38" fontId="36" fillId="7" borderId="33" xfId="1" applyFont="1" applyFill="1" applyBorder="1" applyAlignment="1">
      <alignment horizontal="center" vertical="center"/>
    </xf>
    <xf numFmtId="38" fontId="36" fillId="18" borderId="15" xfId="1" applyFont="1" applyFill="1" applyBorder="1" applyAlignment="1">
      <alignment horizontal="center" vertical="center"/>
    </xf>
    <xf numFmtId="38" fontId="36" fillId="18" borderId="33" xfId="1" applyFont="1" applyFill="1" applyBorder="1" applyAlignment="1">
      <alignment horizontal="center" vertical="center"/>
    </xf>
    <xf numFmtId="38" fontId="36" fillId="17" borderId="20" xfId="1" applyFont="1" applyFill="1" applyBorder="1" applyAlignment="1">
      <alignment horizontal="center" vertical="center"/>
    </xf>
    <xf numFmtId="38" fontId="36" fillId="17" borderId="40" xfId="1" applyFont="1" applyFill="1" applyBorder="1" applyAlignment="1">
      <alignment horizontal="center" vertical="center"/>
    </xf>
    <xf numFmtId="0" fontId="16" fillId="3" borderId="19" xfId="0" applyFont="1" applyFill="1" applyBorder="1" applyAlignment="1">
      <alignment horizontal="center" vertical="center"/>
    </xf>
    <xf numFmtId="0" fontId="16" fillId="3" borderId="37" xfId="0" applyFont="1" applyFill="1" applyBorder="1" applyAlignment="1">
      <alignment horizontal="center" vertical="center"/>
    </xf>
    <xf numFmtId="0" fontId="15" fillId="6" borderId="14" xfId="0" applyFont="1" applyFill="1" applyBorder="1" applyAlignment="1">
      <alignment horizontal="center" vertical="center"/>
    </xf>
    <xf numFmtId="0" fontId="13" fillId="0" borderId="14" xfId="0" applyFont="1" applyBorder="1" applyAlignment="1">
      <alignment horizontal="left" vertical="center" wrapText="1"/>
    </xf>
    <xf numFmtId="0" fontId="13" fillId="0" borderId="14" xfId="0" applyFont="1" applyBorder="1" applyAlignment="1">
      <alignment horizontal="left" vertical="center"/>
    </xf>
    <xf numFmtId="183" fontId="15" fillId="0" borderId="14" xfId="1" applyNumberFormat="1" applyFont="1" applyBorder="1" applyAlignment="1">
      <alignment horizontal="center" vertical="center"/>
    </xf>
    <xf numFmtId="183" fontId="15" fillId="0" borderId="6" xfId="1" applyNumberFormat="1" applyFont="1" applyBorder="1" applyAlignment="1">
      <alignment horizontal="center" vertical="center"/>
    </xf>
    <xf numFmtId="0" fontId="15" fillId="0" borderId="34" xfId="0" applyFont="1" applyBorder="1" applyAlignment="1">
      <alignment horizontal="center" vertical="center"/>
    </xf>
    <xf numFmtId="0" fontId="15" fillId="0" borderId="14" xfId="0" applyFont="1" applyBorder="1" applyAlignment="1">
      <alignment horizontal="center" vertical="center"/>
    </xf>
    <xf numFmtId="0" fontId="13" fillId="0" borderId="14"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51" xfId="0" applyFont="1" applyBorder="1" applyAlignment="1">
      <alignment horizontal="center" vertical="center" wrapText="1"/>
    </xf>
    <xf numFmtId="183" fontId="13" fillId="0" borderId="14" xfId="0" applyNumberFormat="1" applyFont="1" applyBorder="1" applyAlignment="1">
      <alignment horizontal="center" vertical="center" wrapText="1"/>
    </xf>
    <xf numFmtId="0" fontId="13" fillId="0" borderId="23" xfId="0" applyFont="1" applyBorder="1" applyAlignment="1">
      <alignment horizontal="center" vertical="center" wrapText="1"/>
    </xf>
    <xf numFmtId="183" fontId="13" fillId="0" borderId="23" xfId="1" applyNumberFormat="1" applyFont="1" applyBorder="1" applyAlignment="1">
      <alignment horizontal="center" vertical="center" wrapText="1"/>
    </xf>
    <xf numFmtId="0" fontId="18" fillId="0" borderId="23" xfId="0" applyFont="1" applyBorder="1" applyAlignment="1">
      <alignment horizontal="center" vertical="center" wrapText="1"/>
    </xf>
    <xf numFmtId="0" fontId="18" fillId="4" borderId="19" xfId="0" applyFont="1" applyFill="1" applyBorder="1" applyAlignment="1">
      <alignment horizontal="center" vertical="center" wrapText="1"/>
    </xf>
    <xf numFmtId="0" fontId="18" fillId="4" borderId="36" xfId="0" applyFont="1" applyFill="1" applyBorder="1" applyAlignment="1">
      <alignment horizontal="center" vertical="center" wrapText="1"/>
    </xf>
    <xf numFmtId="0" fontId="18" fillId="4" borderId="37" xfId="0" applyFont="1" applyFill="1" applyBorder="1" applyAlignment="1">
      <alignment horizontal="center" vertical="center" wrapText="1"/>
    </xf>
    <xf numFmtId="0" fontId="19" fillId="5" borderId="83" xfId="0" applyFont="1" applyFill="1" applyBorder="1" applyAlignment="1">
      <alignment horizontal="center" vertical="center" wrapText="1"/>
    </xf>
    <xf numFmtId="0" fontId="19" fillId="5" borderId="84" xfId="0" applyFont="1" applyFill="1" applyBorder="1" applyAlignment="1">
      <alignment horizontal="center" vertical="center" wrapText="1"/>
    </xf>
    <xf numFmtId="0" fontId="19" fillId="5" borderId="85" xfId="0" applyFont="1" applyFill="1" applyBorder="1" applyAlignment="1">
      <alignment horizontal="center" vertical="center" wrapText="1"/>
    </xf>
    <xf numFmtId="0" fontId="18" fillId="8" borderId="6" xfId="0" applyFont="1" applyFill="1" applyBorder="1" applyAlignment="1">
      <alignment horizontal="center" vertical="center" wrapText="1"/>
    </xf>
    <xf numFmtId="0" fontId="18" fillId="8" borderId="35" xfId="0" applyFont="1" applyFill="1" applyBorder="1" applyAlignment="1">
      <alignment horizontal="center" vertical="center" wrapText="1"/>
    </xf>
    <xf numFmtId="0" fontId="18" fillId="8" borderId="34" xfId="0" applyFont="1" applyFill="1" applyBorder="1" applyAlignment="1">
      <alignment horizontal="center" vertical="center" wrapText="1"/>
    </xf>
    <xf numFmtId="186" fontId="19" fillId="8" borderId="14" xfId="0" applyNumberFormat="1" applyFont="1" applyFill="1" applyBorder="1" applyAlignment="1">
      <alignment horizontal="center" vertical="center" wrapText="1"/>
    </xf>
    <xf numFmtId="0" fontId="18" fillId="5" borderId="51" xfId="0" applyFont="1" applyFill="1" applyBorder="1" applyAlignment="1">
      <alignment horizontal="center" vertical="center"/>
    </xf>
    <xf numFmtId="0" fontId="23" fillId="0" borderId="23" xfId="0" applyFont="1" applyBorder="1" applyAlignment="1">
      <alignment horizontal="center" vertical="center" wrapText="1"/>
    </xf>
    <xf numFmtId="0" fontId="23" fillId="0" borderId="14" xfId="0" applyFont="1" applyBorder="1" applyAlignment="1">
      <alignment horizontal="center" vertical="center" wrapText="1"/>
    </xf>
    <xf numFmtId="183" fontId="19" fillId="4" borderId="51" xfId="0" applyNumberFormat="1" applyFont="1" applyFill="1" applyBorder="1" applyAlignment="1">
      <alignment horizontal="center" vertical="center" wrapText="1"/>
    </xf>
    <xf numFmtId="186" fontId="13" fillId="0" borderId="23" xfId="0" applyNumberFormat="1" applyFont="1" applyBorder="1" applyAlignment="1">
      <alignment horizontal="center" vertical="center" wrapText="1"/>
    </xf>
    <xf numFmtId="186" fontId="13" fillId="0" borderId="14" xfId="0" applyNumberFormat="1" applyFont="1" applyBorder="1" applyAlignment="1">
      <alignment horizontal="center" vertical="center" wrapText="1"/>
    </xf>
    <xf numFmtId="183" fontId="19" fillId="5" borderId="51" xfId="0" applyNumberFormat="1" applyFont="1" applyFill="1" applyBorder="1" applyAlignment="1">
      <alignment horizontal="center" vertical="center" wrapText="1"/>
    </xf>
    <xf numFmtId="183" fontId="13" fillId="0" borderId="23" xfId="0" applyNumberFormat="1" applyFont="1" applyBorder="1" applyAlignment="1">
      <alignment horizontal="center" vertical="center" wrapText="1"/>
    </xf>
    <xf numFmtId="0" fontId="19" fillId="4" borderId="83" xfId="0" applyFont="1" applyFill="1" applyBorder="1" applyAlignment="1">
      <alignment horizontal="center" vertical="center" wrapText="1"/>
    </xf>
    <xf numFmtId="0" fontId="19" fillId="4" borderId="84" xfId="0" applyFont="1" applyFill="1" applyBorder="1" applyAlignment="1">
      <alignment horizontal="center" vertical="center" wrapText="1"/>
    </xf>
    <xf numFmtId="0" fontId="19" fillId="4" borderId="85" xfId="0" applyFont="1" applyFill="1" applyBorder="1" applyAlignment="1">
      <alignment horizontal="center" vertical="center" wrapText="1"/>
    </xf>
    <xf numFmtId="0" fontId="19" fillId="8" borderId="83" xfId="0" applyFont="1" applyFill="1" applyBorder="1" applyAlignment="1">
      <alignment horizontal="center" vertical="center" wrapText="1"/>
    </xf>
    <xf numFmtId="0" fontId="19" fillId="8" borderId="84" xfId="0" applyFont="1" applyFill="1" applyBorder="1" applyAlignment="1">
      <alignment horizontal="center" vertical="center" wrapText="1"/>
    </xf>
    <xf numFmtId="0" fontId="19" fillId="8" borderId="85" xfId="0" applyFont="1" applyFill="1" applyBorder="1" applyAlignment="1">
      <alignment horizontal="center" vertical="center" wrapText="1"/>
    </xf>
    <xf numFmtId="38" fontId="58" fillId="0" borderId="14" xfId="1" applyFont="1" applyBorder="1" applyAlignment="1">
      <alignment horizontal="center" vertical="center"/>
    </xf>
    <xf numFmtId="0" fontId="19" fillId="0" borderId="6" xfId="0" applyFont="1" applyBorder="1" applyAlignment="1">
      <alignment horizontal="center" vertical="center"/>
    </xf>
    <xf numFmtId="0" fontId="19" fillId="0" borderId="34" xfId="0" applyFont="1" applyBorder="1" applyAlignment="1">
      <alignment horizontal="center" vertical="center"/>
    </xf>
    <xf numFmtId="0" fontId="12" fillId="5" borderId="14" xfId="0" applyFont="1" applyFill="1" applyBorder="1" applyAlignment="1">
      <alignment horizontal="center" vertical="center" wrapText="1"/>
    </xf>
    <xf numFmtId="0" fontId="19" fillId="0" borderId="14" xfId="0" applyFont="1" applyBorder="1" applyAlignment="1">
      <alignment horizontal="center" vertical="center" wrapText="1"/>
    </xf>
    <xf numFmtId="0" fontId="51" fillId="0" borderId="14" xfId="0" applyFont="1" applyBorder="1" applyAlignment="1">
      <alignment vertical="center" wrapText="1"/>
    </xf>
    <xf numFmtId="0" fontId="42" fillId="0" borderId="14" xfId="0" applyFont="1" applyBorder="1" applyAlignment="1">
      <alignment horizontal="center" vertical="center" wrapText="1"/>
    </xf>
    <xf numFmtId="0" fontId="16" fillId="0" borderId="14"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86" xfId="0" applyFont="1" applyBorder="1" applyAlignment="1">
      <alignment horizontal="center" vertical="center" wrapText="1"/>
    </xf>
    <xf numFmtId="0" fontId="57" fillId="0" borderId="86" xfId="0" applyFont="1" applyBorder="1" applyAlignment="1">
      <alignment horizontal="left" vertical="center" wrapText="1"/>
    </xf>
    <xf numFmtId="0" fontId="57" fillId="0" borderId="9" xfId="0" applyFont="1" applyBorder="1" applyAlignment="1">
      <alignment horizontal="left" vertical="center" wrapText="1"/>
    </xf>
    <xf numFmtId="0" fontId="57" fillId="0" borderId="14" xfId="0" applyFont="1" applyBorder="1" applyAlignment="1">
      <alignment horizontal="left" vertical="center" wrapText="1"/>
    </xf>
    <xf numFmtId="0" fontId="57" fillId="0" borderId="3" xfId="0" applyFont="1" applyBorder="1" applyAlignment="1">
      <alignment horizontal="left" vertical="center" wrapText="1"/>
    </xf>
    <xf numFmtId="0" fontId="57" fillId="0" borderId="82" xfId="0" applyFont="1" applyBorder="1" applyAlignment="1">
      <alignment horizontal="left" vertical="center" wrapText="1"/>
    </xf>
    <xf numFmtId="0" fontId="57" fillId="0" borderId="12" xfId="0" applyFont="1" applyBorder="1" applyAlignment="1">
      <alignment horizontal="left" vertical="center" wrapText="1"/>
    </xf>
    <xf numFmtId="0" fontId="0" fillId="0" borderId="14" xfId="0" applyBorder="1" applyAlignment="1">
      <alignment horizontal="center" vertical="center" wrapText="1"/>
    </xf>
    <xf numFmtId="0" fontId="33" fillId="0" borderId="4"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82"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34" xfId="0" applyFont="1" applyBorder="1" applyAlignment="1">
      <alignment horizontal="center" vertical="center" wrapText="1"/>
    </xf>
    <xf numFmtId="176" fontId="23" fillId="0" borderId="14" xfId="7" applyNumberFormat="1" applyFont="1" applyBorder="1" applyAlignment="1">
      <alignment horizontal="left" vertical="center" wrapText="1"/>
    </xf>
    <xf numFmtId="0" fontId="6" fillId="15" borderId="10" xfId="10" applyFont="1" applyFill="1" applyBorder="1" applyAlignment="1">
      <alignment horizontal="center" vertical="center"/>
    </xf>
    <xf numFmtId="0" fontId="6" fillId="15" borderId="9" xfId="10" applyFont="1" applyFill="1" applyBorder="1" applyAlignment="1">
      <alignment horizontal="center" vertical="center"/>
    </xf>
    <xf numFmtId="180" fontId="5" fillId="0" borderId="2" xfId="2" applyNumberFormat="1" applyFont="1" applyBorder="1" applyAlignment="1">
      <alignment horizontal="center" vertical="center"/>
    </xf>
    <xf numFmtId="180" fontId="5" fillId="0" borderId="12" xfId="2" applyNumberFormat="1" applyFont="1" applyBorder="1" applyAlignment="1">
      <alignment horizontal="center" vertical="center"/>
    </xf>
    <xf numFmtId="176" fontId="17" fillId="0" borderId="14" xfId="7" applyNumberFormat="1" applyFont="1" applyBorder="1" applyAlignment="1">
      <alignment horizontal="left" vertical="center" wrapText="1"/>
    </xf>
    <xf numFmtId="176" fontId="12" fillId="15" borderId="10" xfId="7" applyNumberFormat="1" applyFont="1" applyFill="1" applyBorder="1" applyAlignment="1">
      <alignment horizontal="center" vertical="center"/>
    </xf>
    <xf numFmtId="176" fontId="12" fillId="15" borderId="9" xfId="7" applyNumberFormat="1" applyFont="1" applyFill="1" applyBorder="1" applyAlignment="1">
      <alignment horizontal="center" vertical="center"/>
    </xf>
    <xf numFmtId="186" fontId="14" fillId="0" borderId="2" xfId="7" applyNumberFormat="1" applyFont="1" applyBorder="1" applyAlignment="1">
      <alignment horizontal="center" vertical="center"/>
    </xf>
    <xf numFmtId="186" fontId="14" fillId="0" borderId="12" xfId="7" applyNumberFormat="1" applyFont="1" applyBorder="1" applyAlignment="1">
      <alignment horizontal="center" vertical="center"/>
    </xf>
    <xf numFmtId="176" fontId="50" fillId="15" borderId="10" xfId="7" applyNumberFormat="1" applyFont="1" applyFill="1" applyBorder="1" applyAlignment="1">
      <alignment horizontal="center" vertical="center" wrapText="1"/>
    </xf>
    <xf numFmtId="176" fontId="50" fillId="15" borderId="9" xfId="7" applyNumberFormat="1" applyFont="1" applyFill="1" applyBorder="1" applyAlignment="1">
      <alignment horizontal="center" vertical="center" wrapText="1"/>
    </xf>
    <xf numFmtId="186" fontId="49" fillId="0" borderId="43" xfId="1" applyNumberFormat="1" applyFont="1" applyBorder="1" applyAlignment="1">
      <alignment horizontal="center" vertical="center"/>
    </xf>
    <xf numFmtId="186" fontId="49" fillId="0" borderId="80" xfId="1" applyNumberFormat="1" applyFont="1" applyBorder="1" applyAlignment="1">
      <alignment horizontal="center" vertical="center"/>
    </xf>
    <xf numFmtId="0" fontId="5" fillId="0" borderId="0" xfId="10" applyFont="1" applyAlignment="1">
      <alignment horizontal="center" vertical="center"/>
    </xf>
    <xf numFmtId="180" fontId="49" fillId="0" borderId="43" xfId="2" applyNumberFormat="1" applyFont="1" applyBorder="1" applyAlignment="1">
      <alignment horizontal="center" vertical="center"/>
    </xf>
    <xf numFmtId="180" fontId="49" fillId="0" borderId="80" xfId="2" applyNumberFormat="1" applyFont="1" applyBorder="1" applyAlignment="1">
      <alignment horizontal="center" vertical="center"/>
    </xf>
    <xf numFmtId="0" fontId="20" fillId="15" borderId="14" xfId="10" applyFont="1" applyFill="1" applyBorder="1" applyAlignment="1">
      <alignment horizontal="center"/>
    </xf>
    <xf numFmtId="0" fontId="22" fillId="0" borderId="14" xfId="10" applyFont="1" applyBorder="1" applyAlignment="1">
      <alignment horizontal="left" vertical="center" wrapText="1"/>
    </xf>
    <xf numFmtId="0" fontId="22" fillId="0" borderId="14" xfId="10" applyFont="1" applyBorder="1" applyAlignment="1">
      <alignment horizontal="left" vertical="center"/>
    </xf>
    <xf numFmtId="176" fontId="19" fillId="6" borderId="14" xfId="7" applyNumberFormat="1" applyFont="1" applyFill="1" applyBorder="1" applyAlignment="1">
      <alignment horizontal="center" vertical="center"/>
    </xf>
    <xf numFmtId="176" fontId="16" fillId="0" borderId="14" xfId="7" applyNumberFormat="1" applyFont="1" applyBorder="1" applyAlignment="1">
      <alignment horizontal="center" vertical="center"/>
    </xf>
    <xf numFmtId="176" fontId="23" fillId="0" borderId="0" xfId="7" applyNumberFormat="1" applyFont="1" applyAlignment="1">
      <alignment horizontal="center" vertical="center"/>
    </xf>
    <xf numFmtId="176" fontId="16" fillId="5" borderId="14" xfId="7" applyNumberFormat="1" applyFont="1" applyFill="1" applyBorder="1" applyAlignment="1">
      <alignment horizontal="center" vertical="center"/>
    </xf>
    <xf numFmtId="176" fontId="16" fillId="5" borderId="6" xfId="7" applyNumberFormat="1" applyFont="1" applyFill="1" applyBorder="1" applyAlignment="1">
      <alignment horizontal="center" vertical="center"/>
    </xf>
    <xf numFmtId="176" fontId="16" fillId="0" borderId="34" xfId="7" applyNumberFormat="1" applyFont="1" applyBorder="1" applyAlignment="1">
      <alignment horizontal="center" vertical="center"/>
    </xf>
    <xf numFmtId="0" fontId="20" fillId="15" borderId="6" xfId="10" applyFont="1" applyFill="1" applyBorder="1" applyAlignment="1">
      <alignment horizontal="center"/>
    </xf>
    <xf numFmtId="0" fontId="20" fillId="15" borderId="35" xfId="10" applyFont="1" applyFill="1" applyBorder="1" applyAlignment="1">
      <alignment horizontal="center"/>
    </xf>
    <xf numFmtId="0" fontId="20" fillId="15" borderId="34" xfId="10" applyFont="1" applyFill="1" applyBorder="1" applyAlignment="1">
      <alignment horizontal="center"/>
    </xf>
    <xf numFmtId="0" fontId="21" fillId="0" borderId="19" xfId="10" applyFont="1" applyBorder="1" applyAlignment="1">
      <alignment horizontal="left" vertical="center" wrapText="1"/>
    </xf>
    <xf numFmtId="0" fontId="21" fillId="0" borderId="36" xfId="10" applyFont="1" applyBorder="1" applyAlignment="1">
      <alignment horizontal="left" vertical="center" wrapText="1"/>
    </xf>
    <xf numFmtId="0" fontId="21" fillId="0" borderId="37" xfId="10" applyFont="1" applyBorder="1" applyAlignment="1">
      <alignment horizontal="left" vertical="center" wrapText="1"/>
    </xf>
    <xf numFmtId="0" fontId="21" fillId="0" borderId="15" xfId="10" applyFont="1" applyBorder="1" applyAlignment="1">
      <alignment horizontal="left" vertical="center" wrapText="1"/>
    </xf>
    <xf numFmtId="0" fontId="21" fillId="0" borderId="0" xfId="10" applyFont="1" applyAlignment="1">
      <alignment horizontal="left" vertical="center" wrapText="1"/>
    </xf>
    <xf numFmtId="0" fontId="21" fillId="0" borderId="33" xfId="10" applyFont="1" applyBorder="1" applyAlignment="1">
      <alignment horizontal="left" vertical="center" wrapText="1"/>
    </xf>
    <xf numFmtId="0" fontId="21" fillId="0" borderId="20" xfId="10" applyFont="1" applyBorder="1" applyAlignment="1">
      <alignment horizontal="left" vertical="center" wrapText="1"/>
    </xf>
    <xf numFmtId="0" fontId="21" fillId="0" borderId="39" xfId="10" applyFont="1" applyBorder="1" applyAlignment="1">
      <alignment horizontal="left" vertical="center" wrapText="1"/>
    </xf>
    <xf numFmtId="0" fontId="21" fillId="0" borderId="40" xfId="10" applyFont="1" applyBorder="1" applyAlignment="1">
      <alignment horizontal="left" vertical="center" wrapText="1"/>
    </xf>
    <xf numFmtId="186" fontId="48" fillId="0" borderId="14" xfId="7" applyNumberFormat="1" applyFont="1" applyBorder="1" applyAlignment="1">
      <alignment horizontal="center" vertical="center"/>
    </xf>
    <xf numFmtId="186" fontId="48" fillId="0" borderId="14" xfId="7" applyNumberFormat="1" applyFont="1" applyBorder="1" applyAlignment="1">
      <alignment horizontal="center" vertical="center" wrapText="1"/>
    </xf>
    <xf numFmtId="186" fontId="48" fillId="0" borderId="19" xfId="7" applyNumberFormat="1" applyFont="1" applyBorder="1" applyAlignment="1">
      <alignment horizontal="center" vertical="center"/>
    </xf>
    <xf numFmtId="186" fontId="48" fillId="0" borderId="36" xfId="7" applyNumberFormat="1" applyFont="1" applyBorder="1" applyAlignment="1">
      <alignment horizontal="center" vertical="center"/>
    </xf>
    <xf numFmtId="186" fontId="48" fillId="0" borderId="37" xfId="7" applyNumberFormat="1" applyFont="1" applyBorder="1" applyAlignment="1">
      <alignment horizontal="center" vertical="center"/>
    </xf>
    <xf numFmtId="186" fontId="48" fillId="0" borderId="20" xfId="7" applyNumberFormat="1" applyFont="1" applyBorder="1" applyAlignment="1">
      <alignment horizontal="center" vertical="center"/>
    </xf>
    <xf numFmtId="186" fontId="48" fillId="0" borderId="39" xfId="7" applyNumberFormat="1" applyFont="1" applyBorder="1" applyAlignment="1">
      <alignment horizontal="center" vertical="center"/>
    </xf>
    <xf numFmtId="186" fontId="48" fillId="0" borderId="40" xfId="7" applyNumberFormat="1" applyFont="1" applyBorder="1" applyAlignment="1">
      <alignment horizontal="center" vertical="center"/>
    </xf>
    <xf numFmtId="182" fontId="55" fillId="0" borderId="51" xfId="7" applyNumberFormat="1" applyFont="1" applyBorder="1" applyAlignment="1">
      <alignment horizontal="center" vertical="center"/>
    </xf>
    <xf numFmtId="182" fontId="55" fillId="0" borderId="23" xfId="7" applyNumberFormat="1" applyFont="1" applyBorder="1" applyAlignment="1">
      <alignment horizontal="center" vertical="center"/>
    </xf>
    <xf numFmtId="176" fontId="14" fillId="0" borderId="14" xfId="7" applyNumberFormat="1" applyFont="1" applyBorder="1" applyAlignment="1">
      <alignment horizontal="center" vertical="center"/>
    </xf>
    <xf numFmtId="176" fontId="13" fillId="0" borderId="36" xfId="7" applyNumberFormat="1" applyFont="1" applyBorder="1" applyAlignment="1">
      <alignment horizontal="left" vertical="center" wrapText="1"/>
    </xf>
    <xf numFmtId="176" fontId="13" fillId="0" borderId="0" xfId="7" applyNumberFormat="1" applyFont="1" applyAlignment="1">
      <alignment horizontal="left" vertical="center" wrapText="1"/>
    </xf>
    <xf numFmtId="186" fontId="14" fillId="0" borderId="14" xfId="7" applyNumberFormat="1" applyFont="1" applyBorder="1" applyAlignment="1">
      <alignment horizontal="center" vertical="center"/>
    </xf>
    <xf numFmtId="179" fontId="41" fillId="0" borderId="14" xfId="13" applyNumberFormat="1" applyFont="1" applyBorder="1" applyAlignment="1">
      <alignment horizontal="center" vertical="center" shrinkToFit="1"/>
    </xf>
    <xf numFmtId="184" fontId="41" fillId="0" borderId="19" xfId="14" applyNumberFormat="1" applyFont="1" applyFill="1" applyBorder="1" applyAlignment="1">
      <alignment horizontal="center" vertical="center" shrinkToFit="1"/>
    </xf>
    <xf numFmtId="184" fontId="41" fillId="0" borderId="36" xfId="14" applyNumberFormat="1" applyFont="1" applyFill="1" applyBorder="1" applyAlignment="1">
      <alignment horizontal="center" vertical="center" shrinkToFit="1"/>
    </xf>
    <xf numFmtId="184" fontId="41" fillId="0" borderId="37" xfId="14" applyNumberFormat="1" applyFont="1" applyFill="1" applyBorder="1" applyAlignment="1">
      <alignment horizontal="center" vertical="center" shrinkToFit="1"/>
    </xf>
    <xf numFmtId="184" fontId="41" fillId="0" borderId="20" xfId="14" applyNumberFormat="1" applyFont="1" applyFill="1" applyBorder="1" applyAlignment="1">
      <alignment horizontal="center" vertical="center" shrinkToFit="1"/>
    </xf>
    <xf numFmtId="184" fontId="41" fillId="0" borderId="39" xfId="14" applyNumberFormat="1" applyFont="1" applyFill="1" applyBorder="1" applyAlignment="1">
      <alignment horizontal="center" vertical="center" shrinkToFit="1"/>
    </xf>
    <xf numFmtId="184" fontId="41" fillId="0" borderId="40" xfId="14" applyNumberFormat="1" applyFont="1" applyFill="1" applyBorder="1" applyAlignment="1">
      <alignment horizontal="center" vertical="center" shrinkToFit="1"/>
    </xf>
    <xf numFmtId="0" fontId="40" fillId="0" borderId="0" xfId="13" applyFont="1" applyAlignment="1">
      <alignment horizontal="left" vertical="top" wrapText="1"/>
    </xf>
    <xf numFmtId="0" fontId="40" fillId="0" borderId="0" xfId="13" applyFont="1" applyAlignment="1">
      <alignment horizontal="left" vertical="top"/>
    </xf>
    <xf numFmtId="0" fontId="46" fillId="0" borderId="15" xfId="13" applyFont="1" applyBorder="1" applyAlignment="1">
      <alignment horizontal="left" vertical="center"/>
    </xf>
    <xf numFmtId="0" fontId="46" fillId="0" borderId="0" xfId="13" applyFont="1" applyAlignment="1">
      <alignment horizontal="left" vertical="center"/>
    </xf>
    <xf numFmtId="179" fontId="42" fillId="13" borderId="19" xfId="13" applyNumberFormat="1" applyFont="1" applyFill="1" applyBorder="1" applyAlignment="1">
      <alignment horizontal="center" vertical="center" shrinkToFit="1"/>
    </xf>
    <xf numFmtId="179" fontId="42" fillId="13" borderId="36" xfId="13" applyNumberFormat="1" applyFont="1" applyFill="1" applyBorder="1" applyAlignment="1">
      <alignment horizontal="center" vertical="center" shrinkToFit="1"/>
    </xf>
    <xf numFmtId="179" fontId="42" fillId="13" borderId="37" xfId="13" applyNumberFormat="1" applyFont="1" applyFill="1" applyBorder="1" applyAlignment="1">
      <alignment horizontal="center" vertical="center" shrinkToFit="1"/>
    </xf>
    <xf numFmtId="179" fontId="42" fillId="13" borderId="20" xfId="13" applyNumberFormat="1" applyFont="1" applyFill="1" applyBorder="1" applyAlignment="1">
      <alignment horizontal="center" vertical="center" shrinkToFit="1"/>
    </xf>
    <xf numFmtId="179" fontId="42" fillId="13" borderId="39" xfId="13" applyNumberFormat="1" applyFont="1" applyFill="1" applyBorder="1" applyAlignment="1">
      <alignment horizontal="center" vertical="center" shrinkToFit="1"/>
    </xf>
    <xf numFmtId="179" fontId="42" fillId="13" borderId="40" xfId="13" applyNumberFormat="1" applyFont="1" applyFill="1" applyBorder="1" applyAlignment="1">
      <alignment horizontal="center" vertical="center" shrinkToFit="1"/>
    </xf>
    <xf numFmtId="184" fontId="41" fillId="0" borderId="14" xfId="13" applyNumberFormat="1" applyFont="1" applyBorder="1" applyAlignment="1">
      <alignment horizontal="center" vertical="center" shrinkToFit="1"/>
    </xf>
    <xf numFmtId="9" fontId="41" fillId="0" borderId="14" xfId="14" applyFont="1" applyBorder="1" applyAlignment="1">
      <alignment horizontal="center" vertical="center" shrinkToFit="1"/>
    </xf>
    <xf numFmtId="9" fontId="41" fillId="0" borderId="14" xfId="14" applyFont="1" applyFill="1" applyBorder="1" applyAlignment="1">
      <alignment horizontal="center" vertical="center" shrinkToFit="1"/>
    </xf>
    <xf numFmtId="184" fontId="41" fillId="0" borderId="19" xfId="14" applyNumberFormat="1" applyFont="1" applyBorder="1" applyAlignment="1">
      <alignment horizontal="center" vertical="center" shrinkToFit="1"/>
    </xf>
    <xf numFmtId="184" fontId="41" fillId="0" borderId="36" xfId="14" applyNumberFormat="1" applyFont="1" applyBorder="1" applyAlignment="1">
      <alignment horizontal="center" vertical="center" shrinkToFit="1"/>
    </xf>
    <xf numFmtId="184" fontId="41" fillId="0" borderId="37" xfId="14" applyNumberFormat="1" applyFont="1" applyBorder="1" applyAlignment="1">
      <alignment horizontal="center" vertical="center" shrinkToFit="1"/>
    </xf>
    <xf numFmtId="184" fontId="41" fillId="0" borderId="20" xfId="14" applyNumberFormat="1" applyFont="1" applyBorder="1" applyAlignment="1">
      <alignment horizontal="center" vertical="center" shrinkToFit="1"/>
    </xf>
    <xf numFmtId="184" fontId="41" fillId="0" borderId="39" xfId="14" applyNumberFormat="1" applyFont="1" applyBorder="1" applyAlignment="1">
      <alignment horizontal="center" vertical="center" shrinkToFit="1"/>
    </xf>
    <xf numFmtId="184" fontId="41" fillId="0" borderId="40" xfId="14" applyNumberFormat="1" applyFont="1" applyBorder="1" applyAlignment="1">
      <alignment horizontal="center" vertical="center" shrinkToFit="1"/>
    </xf>
    <xf numFmtId="184" fontId="41" fillId="0" borderId="68" xfId="14" applyNumberFormat="1" applyFont="1" applyBorder="1" applyAlignment="1">
      <alignment horizontal="center" vertical="center" shrinkToFit="1"/>
    </xf>
    <xf numFmtId="184" fontId="41" fillId="0" borderId="74" xfId="14" applyNumberFormat="1" applyFont="1" applyBorder="1" applyAlignment="1">
      <alignment horizontal="center" vertical="center" shrinkToFit="1"/>
    </xf>
    <xf numFmtId="184" fontId="41" fillId="0" borderId="70" xfId="14" applyNumberFormat="1" applyFont="1" applyBorder="1" applyAlignment="1">
      <alignment horizontal="center" vertical="center" shrinkToFit="1"/>
    </xf>
    <xf numFmtId="184" fontId="41" fillId="0" borderId="71" xfId="14" applyNumberFormat="1" applyFont="1" applyBorder="1" applyAlignment="1">
      <alignment horizontal="center" vertical="center" shrinkToFit="1"/>
    </xf>
    <xf numFmtId="179" fontId="41" fillId="0" borderId="0" xfId="13" applyNumberFormat="1" applyFont="1" applyAlignment="1">
      <alignment horizontal="center" vertical="center" shrinkToFit="1"/>
    </xf>
    <xf numFmtId="184" fontId="41" fillId="0" borderId="0" xfId="14" applyNumberFormat="1" applyFont="1" applyBorder="1" applyAlignment="1">
      <alignment horizontal="center" vertical="center" shrinkToFit="1"/>
    </xf>
    <xf numFmtId="180" fontId="41" fillId="7" borderId="0" xfId="14" applyNumberFormat="1" applyFont="1" applyFill="1" applyBorder="1" applyAlignment="1">
      <alignment horizontal="center" vertical="center" shrinkToFit="1"/>
    </xf>
    <xf numFmtId="184" fontId="41" fillId="7" borderId="0" xfId="14" applyNumberFormat="1" applyFont="1" applyFill="1" applyBorder="1" applyAlignment="1">
      <alignment horizontal="center" vertical="center" shrinkToFit="1"/>
    </xf>
    <xf numFmtId="184" fontId="42" fillId="13" borderId="19" xfId="13" applyNumberFormat="1" applyFont="1" applyFill="1" applyBorder="1" applyAlignment="1">
      <alignment horizontal="center" vertical="center" shrinkToFit="1"/>
    </xf>
    <xf numFmtId="184" fontId="42" fillId="13" borderId="36" xfId="13" applyNumberFormat="1" applyFont="1" applyFill="1" applyBorder="1" applyAlignment="1">
      <alignment horizontal="center" vertical="center" shrinkToFit="1"/>
    </xf>
    <xf numFmtId="184" fontId="42" fillId="13" borderId="37" xfId="13" applyNumberFormat="1" applyFont="1" applyFill="1" applyBorder="1" applyAlignment="1">
      <alignment horizontal="center" vertical="center" shrinkToFit="1"/>
    </xf>
    <xf numFmtId="184" fontId="42" fillId="13" borderId="20" xfId="13" applyNumberFormat="1" applyFont="1" applyFill="1" applyBorder="1" applyAlignment="1">
      <alignment horizontal="center" vertical="center" shrinkToFit="1"/>
    </xf>
    <xf numFmtId="184" fontId="42" fillId="13" borderId="39" xfId="13" applyNumberFormat="1" applyFont="1" applyFill="1" applyBorder="1" applyAlignment="1">
      <alignment horizontal="center" vertical="center" shrinkToFit="1"/>
    </xf>
    <xf numFmtId="184" fontId="42" fillId="13" borderId="40" xfId="13" applyNumberFormat="1" applyFont="1" applyFill="1" applyBorder="1" applyAlignment="1">
      <alignment horizontal="center" vertical="center" shrinkToFit="1"/>
    </xf>
    <xf numFmtId="184" fontId="41" fillId="0" borderId="0" xfId="13" applyNumberFormat="1" applyFont="1" applyAlignment="1">
      <alignment horizontal="center" vertical="center" shrinkToFit="1"/>
    </xf>
    <xf numFmtId="9" fontId="41" fillId="0" borderId="0" xfId="14" applyFont="1" applyBorder="1" applyAlignment="1">
      <alignment horizontal="center" vertical="center" shrinkToFit="1"/>
    </xf>
    <xf numFmtId="180" fontId="41" fillId="0" borderId="0" xfId="13" applyNumberFormat="1" applyFont="1" applyAlignment="1">
      <alignment horizontal="center" vertical="center" shrinkToFit="1"/>
    </xf>
    <xf numFmtId="179" fontId="42" fillId="13" borderId="0" xfId="13" applyNumberFormat="1" applyFont="1" applyFill="1" applyAlignment="1">
      <alignment horizontal="center" vertical="center" shrinkToFit="1"/>
    </xf>
    <xf numFmtId="180" fontId="41" fillId="0" borderId="19" xfId="2" applyNumberFormat="1" applyFont="1" applyBorder="1" applyAlignment="1">
      <alignment horizontal="center" vertical="center" shrinkToFit="1"/>
    </xf>
    <xf numFmtId="180" fontId="41" fillId="0" borderId="36" xfId="2" applyNumberFormat="1" applyFont="1" applyBorder="1" applyAlignment="1">
      <alignment horizontal="center" vertical="center" shrinkToFit="1"/>
    </xf>
    <xf numFmtId="180" fontId="41" fillId="0" borderId="37" xfId="2" applyNumberFormat="1" applyFont="1" applyBorder="1" applyAlignment="1">
      <alignment horizontal="center" vertical="center" shrinkToFit="1"/>
    </xf>
    <xf numFmtId="180" fontId="41" fillId="0" borderId="20" xfId="2" applyNumberFormat="1" applyFont="1" applyBorder="1" applyAlignment="1">
      <alignment horizontal="center" vertical="center" shrinkToFit="1"/>
    </xf>
    <xf numFmtId="180" fontId="41" fillId="0" borderId="39" xfId="2" applyNumberFormat="1" applyFont="1" applyBorder="1" applyAlignment="1">
      <alignment horizontal="center" vertical="center" shrinkToFit="1"/>
    </xf>
    <xf numFmtId="180" fontId="41" fillId="0" borderId="40" xfId="2" applyNumberFormat="1" applyFont="1" applyBorder="1" applyAlignment="1">
      <alignment horizontal="center" vertical="center" shrinkToFit="1"/>
    </xf>
    <xf numFmtId="184" fontId="41" fillId="2" borderId="19" xfId="14" applyNumberFormat="1" applyFont="1" applyFill="1" applyBorder="1" applyAlignment="1">
      <alignment horizontal="center" vertical="center" shrinkToFit="1"/>
    </xf>
    <xf numFmtId="184" fontId="41" fillId="2" borderId="36" xfId="14" applyNumberFormat="1" applyFont="1" applyFill="1" applyBorder="1" applyAlignment="1">
      <alignment horizontal="center" vertical="center" shrinkToFit="1"/>
    </xf>
    <xf numFmtId="184" fontId="41" fillId="2" borderId="37" xfId="14" applyNumberFormat="1" applyFont="1" applyFill="1" applyBorder="1" applyAlignment="1">
      <alignment horizontal="center" vertical="center" shrinkToFit="1"/>
    </xf>
    <xf numFmtId="184" fontId="41" fillId="2" borderId="20" xfId="14" applyNumberFormat="1" applyFont="1" applyFill="1" applyBorder="1" applyAlignment="1">
      <alignment horizontal="center" vertical="center" shrinkToFit="1"/>
    </xf>
    <xf numFmtId="184" fontId="41" fillId="2" borderId="39" xfId="14" applyNumberFormat="1" applyFont="1" applyFill="1" applyBorder="1" applyAlignment="1">
      <alignment horizontal="center" vertical="center" shrinkToFit="1"/>
    </xf>
    <xf numFmtId="184" fontId="41" fillId="2" borderId="40" xfId="14" applyNumberFormat="1" applyFont="1" applyFill="1" applyBorder="1" applyAlignment="1">
      <alignment horizontal="center" vertical="center" shrinkToFit="1"/>
    </xf>
    <xf numFmtId="179" fontId="41" fillId="0" borderId="69" xfId="13" applyNumberFormat="1" applyFont="1" applyBorder="1" applyAlignment="1">
      <alignment horizontal="center" vertical="center" shrinkToFit="1"/>
    </xf>
    <xf numFmtId="184" fontId="41" fillId="0" borderId="68" xfId="14" applyNumberFormat="1" applyFont="1" applyFill="1" applyBorder="1" applyAlignment="1">
      <alignment horizontal="center" vertical="center" shrinkToFit="1"/>
    </xf>
    <xf numFmtId="184" fontId="41" fillId="0" borderId="75" xfId="14" applyNumberFormat="1" applyFont="1" applyFill="1" applyBorder="1" applyAlignment="1">
      <alignment horizontal="center" vertical="center" shrinkToFit="1"/>
    </xf>
    <xf numFmtId="179" fontId="41" fillId="0" borderId="72" xfId="13" applyNumberFormat="1" applyFont="1" applyBorder="1" applyAlignment="1">
      <alignment horizontal="center" vertical="center" shrinkToFit="1"/>
    </xf>
    <xf numFmtId="179" fontId="41" fillId="0" borderId="73" xfId="13" applyNumberFormat="1" applyFont="1" applyBorder="1" applyAlignment="1">
      <alignment horizontal="center" vertical="center" shrinkToFit="1"/>
    </xf>
    <xf numFmtId="9" fontId="41" fillId="0" borderId="67" xfId="14" applyFont="1" applyBorder="1" applyAlignment="1">
      <alignment horizontal="center" vertical="center" shrinkToFit="1"/>
    </xf>
    <xf numFmtId="179" fontId="42" fillId="13" borderId="79" xfId="13" applyNumberFormat="1" applyFont="1" applyFill="1" applyBorder="1" applyAlignment="1">
      <alignment horizontal="center" vertical="center" shrinkToFit="1"/>
    </xf>
    <xf numFmtId="179" fontId="42" fillId="13" borderId="78" xfId="13" applyNumberFormat="1" applyFont="1" applyFill="1" applyBorder="1" applyAlignment="1">
      <alignment horizontal="center" vertical="center" shrinkToFit="1"/>
    </xf>
    <xf numFmtId="179" fontId="42" fillId="13" borderId="77" xfId="13" applyNumberFormat="1" applyFont="1" applyFill="1" applyBorder="1" applyAlignment="1">
      <alignment horizontal="center" vertical="center" shrinkToFit="1"/>
    </xf>
    <xf numFmtId="179" fontId="42" fillId="13" borderId="76" xfId="13" applyNumberFormat="1" applyFont="1" applyFill="1" applyBorder="1" applyAlignment="1">
      <alignment horizontal="center" vertical="center" shrinkToFit="1"/>
    </xf>
    <xf numFmtId="179" fontId="42" fillId="13" borderId="75" xfId="13" applyNumberFormat="1" applyFont="1" applyFill="1" applyBorder="1" applyAlignment="1">
      <alignment horizontal="center" vertical="center" shrinkToFit="1"/>
    </xf>
    <xf numFmtId="180" fontId="41" fillId="0" borderId="14" xfId="2" applyNumberFormat="1" applyFont="1" applyBorder="1" applyAlignment="1">
      <alignment horizontal="center" vertical="center" shrinkToFit="1"/>
    </xf>
    <xf numFmtId="180" fontId="41" fillId="0" borderId="19" xfId="14" applyNumberFormat="1" applyFont="1" applyFill="1" applyBorder="1" applyAlignment="1">
      <alignment horizontal="center" vertical="center" shrinkToFit="1"/>
    </xf>
    <xf numFmtId="180" fontId="41" fillId="0" borderId="36" xfId="14" applyNumberFormat="1" applyFont="1" applyFill="1" applyBorder="1" applyAlignment="1">
      <alignment horizontal="center" vertical="center" shrinkToFit="1"/>
    </xf>
    <xf numFmtId="180" fontId="41" fillId="0" borderId="37" xfId="14" applyNumberFormat="1" applyFont="1" applyFill="1" applyBorder="1" applyAlignment="1">
      <alignment horizontal="center" vertical="center" shrinkToFit="1"/>
    </xf>
    <xf numFmtId="180" fontId="41" fillId="0" borderId="20" xfId="14" applyNumberFormat="1" applyFont="1" applyFill="1" applyBorder="1" applyAlignment="1">
      <alignment horizontal="center" vertical="center" shrinkToFit="1"/>
    </xf>
    <xf numFmtId="180" fontId="41" fillId="0" borderId="39" xfId="14" applyNumberFormat="1" applyFont="1" applyFill="1" applyBorder="1" applyAlignment="1">
      <alignment horizontal="center" vertical="center" shrinkToFit="1"/>
    </xf>
    <xf numFmtId="180" fontId="41" fillId="0" borderId="40" xfId="14" applyNumberFormat="1" applyFont="1" applyFill="1" applyBorder="1" applyAlignment="1">
      <alignment horizontal="center" vertical="center" shrinkToFit="1"/>
    </xf>
    <xf numFmtId="180" fontId="41" fillId="0" borderId="0" xfId="14" applyNumberFormat="1" applyFont="1" applyBorder="1" applyAlignment="1">
      <alignment horizontal="center" vertical="center" shrinkToFit="1"/>
    </xf>
    <xf numFmtId="180" fontId="41" fillId="0" borderId="19" xfId="14" applyNumberFormat="1" applyFont="1" applyBorder="1" applyAlignment="1">
      <alignment horizontal="center" vertical="center" shrinkToFit="1"/>
    </xf>
    <xf numFmtId="180" fontId="41" fillId="0" borderId="36" xfId="14" applyNumberFormat="1" applyFont="1" applyBorder="1" applyAlignment="1">
      <alignment horizontal="center" vertical="center" shrinkToFit="1"/>
    </xf>
    <xf numFmtId="180" fontId="41" fillId="0" borderId="37" xfId="14" applyNumberFormat="1" applyFont="1" applyBorder="1" applyAlignment="1">
      <alignment horizontal="center" vertical="center" shrinkToFit="1"/>
    </xf>
    <xf numFmtId="180" fontId="41" fillId="0" borderId="20" xfId="14" applyNumberFormat="1" applyFont="1" applyBorder="1" applyAlignment="1">
      <alignment horizontal="center" vertical="center" shrinkToFit="1"/>
    </xf>
    <xf numFmtId="180" fontId="41" fillId="0" borderId="39" xfId="14" applyNumberFormat="1" applyFont="1" applyBorder="1" applyAlignment="1">
      <alignment horizontal="center" vertical="center" shrinkToFit="1"/>
    </xf>
    <xf numFmtId="180" fontId="41" fillId="0" borderId="40" xfId="14" applyNumberFormat="1" applyFont="1" applyBorder="1" applyAlignment="1">
      <alignment horizontal="center" vertical="center" shrinkToFit="1"/>
    </xf>
    <xf numFmtId="180" fontId="40" fillId="0" borderId="0" xfId="13" applyNumberFormat="1" applyFont="1" applyAlignment="1">
      <alignment horizontal="center"/>
    </xf>
    <xf numFmtId="0" fontId="40" fillId="0" borderId="0" xfId="13" applyFont="1" applyAlignment="1">
      <alignment horizontal="center"/>
    </xf>
    <xf numFmtId="180" fontId="41" fillId="0" borderId="14" xfId="13" applyNumberFormat="1" applyFont="1" applyBorder="1" applyAlignment="1">
      <alignment horizontal="center" vertical="center" shrinkToFit="1"/>
    </xf>
    <xf numFmtId="179" fontId="56" fillId="0" borderId="0" xfId="13" applyNumberFormat="1" applyFont="1" applyAlignment="1">
      <alignment horizontal="left" vertical="top" shrinkToFit="1"/>
    </xf>
    <xf numFmtId="180" fontId="41" fillId="0" borderId="19" xfId="2" applyNumberFormat="1" applyFont="1" applyFill="1" applyBorder="1" applyAlignment="1">
      <alignment horizontal="center" vertical="center" shrinkToFit="1"/>
    </xf>
    <xf numFmtId="180" fontId="41" fillId="0" borderId="36" xfId="2" applyNumberFormat="1" applyFont="1" applyFill="1" applyBorder="1" applyAlignment="1">
      <alignment horizontal="center" vertical="center" shrinkToFit="1"/>
    </xf>
    <xf numFmtId="180" fontId="41" fillId="0" borderId="37" xfId="2" applyNumberFormat="1" applyFont="1" applyFill="1" applyBorder="1" applyAlignment="1">
      <alignment horizontal="center" vertical="center" shrinkToFit="1"/>
    </xf>
    <xf numFmtId="180" fontId="41" fillId="0" borderId="20" xfId="2" applyNumberFormat="1" applyFont="1" applyFill="1" applyBorder="1" applyAlignment="1">
      <alignment horizontal="center" vertical="center" shrinkToFit="1"/>
    </xf>
    <xf numFmtId="180" fontId="41" fillId="0" borderId="39" xfId="2" applyNumberFormat="1" applyFont="1" applyFill="1" applyBorder="1" applyAlignment="1">
      <alignment horizontal="center" vertical="center" shrinkToFit="1"/>
    </xf>
    <xf numFmtId="180" fontId="41" fillId="0" borderId="40" xfId="2" applyNumberFormat="1" applyFont="1" applyFill="1" applyBorder="1" applyAlignment="1">
      <alignment horizontal="center" vertical="center" shrinkToFit="1"/>
    </xf>
    <xf numFmtId="180" fontId="41" fillId="0" borderId="14" xfId="2" applyNumberFormat="1" applyFont="1" applyFill="1" applyBorder="1" applyAlignment="1">
      <alignment horizontal="center" vertical="center" shrinkToFit="1"/>
    </xf>
    <xf numFmtId="0" fontId="27" fillId="0" borderId="0" xfId="13" applyFont="1" applyAlignment="1">
      <alignment horizontal="center"/>
    </xf>
    <xf numFmtId="0" fontId="44" fillId="0" borderId="0" xfId="13" applyFont="1" applyAlignment="1">
      <alignment horizontal="center"/>
    </xf>
    <xf numFmtId="0" fontId="44" fillId="0" borderId="70" xfId="13" applyFont="1" applyBorder="1" applyAlignment="1">
      <alignment horizontal="center"/>
    </xf>
    <xf numFmtId="180" fontId="41" fillId="0" borderId="68" xfId="2" applyNumberFormat="1" applyFont="1" applyBorder="1" applyAlignment="1">
      <alignment horizontal="center" vertical="center" shrinkToFit="1"/>
    </xf>
    <xf numFmtId="180" fontId="41" fillId="0" borderId="74" xfId="2" applyNumberFormat="1" applyFont="1" applyBorder="1" applyAlignment="1">
      <alignment horizontal="center" vertical="center" shrinkToFit="1"/>
    </xf>
    <xf numFmtId="180" fontId="41" fillId="0" borderId="70" xfId="2" applyNumberFormat="1" applyFont="1" applyBorder="1" applyAlignment="1">
      <alignment horizontal="center" vertical="center" shrinkToFit="1"/>
    </xf>
    <xf numFmtId="180" fontId="41" fillId="0" borderId="71" xfId="2" applyNumberFormat="1" applyFont="1" applyBorder="1" applyAlignment="1">
      <alignment horizontal="center" vertical="center" shrinkToFit="1"/>
    </xf>
    <xf numFmtId="180" fontId="41" fillId="0" borderId="68" xfId="2" applyNumberFormat="1" applyFont="1" applyFill="1" applyBorder="1" applyAlignment="1">
      <alignment horizontal="center" vertical="center" shrinkToFit="1"/>
    </xf>
    <xf numFmtId="180" fontId="41" fillId="0" borderId="75" xfId="2" applyNumberFormat="1" applyFont="1" applyFill="1" applyBorder="1" applyAlignment="1">
      <alignment horizontal="center" vertical="center" shrinkToFit="1"/>
    </xf>
    <xf numFmtId="185" fontId="41" fillId="2" borderId="19" xfId="2" applyNumberFormat="1" applyFont="1" applyFill="1" applyBorder="1" applyAlignment="1">
      <alignment horizontal="center" vertical="center" shrinkToFit="1"/>
    </xf>
    <xf numFmtId="185" fontId="41" fillId="2" borderId="36" xfId="2" applyNumberFormat="1" applyFont="1" applyFill="1" applyBorder="1" applyAlignment="1">
      <alignment horizontal="center" vertical="center" shrinkToFit="1"/>
    </xf>
    <xf numFmtId="185" fontId="41" fillId="2" borderId="37" xfId="2" applyNumberFormat="1" applyFont="1" applyFill="1" applyBorder="1" applyAlignment="1">
      <alignment horizontal="center" vertical="center" shrinkToFit="1"/>
    </xf>
    <xf numFmtId="185" fontId="41" fillId="2" borderId="20" xfId="2" applyNumberFormat="1" applyFont="1" applyFill="1" applyBorder="1" applyAlignment="1">
      <alignment horizontal="center" vertical="center" shrinkToFit="1"/>
    </xf>
    <xf numFmtId="185" fontId="41" fillId="2" borderId="39" xfId="2" applyNumberFormat="1" applyFont="1" applyFill="1" applyBorder="1" applyAlignment="1">
      <alignment horizontal="center" vertical="center" shrinkToFit="1"/>
    </xf>
    <xf numFmtId="185" fontId="41" fillId="2" borderId="40" xfId="2" applyNumberFormat="1" applyFont="1" applyFill="1" applyBorder="1" applyAlignment="1">
      <alignment horizontal="center" vertical="center" shrinkToFit="1"/>
    </xf>
    <xf numFmtId="185" fontId="41" fillId="2" borderId="14" xfId="2" applyNumberFormat="1" applyFont="1" applyFill="1" applyBorder="1" applyAlignment="1">
      <alignment horizontal="center" vertical="center" shrinkToFit="1"/>
    </xf>
    <xf numFmtId="180" fontId="41" fillId="2" borderId="19" xfId="2" applyNumberFormat="1" applyFont="1" applyFill="1" applyBorder="1" applyAlignment="1">
      <alignment horizontal="center" vertical="center" shrinkToFit="1"/>
    </xf>
    <xf numFmtId="180" fontId="41" fillId="2" borderId="36" xfId="2" applyNumberFormat="1" applyFont="1" applyFill="1" applyBorder="1" applyAlignment="1">
      <alignment horizontal="center" vertical="center" shrinkToFit="1"/>
    </xf>
    <xf numFmtId="180" fontId="41" fillId="2" borderId="37" xfId="2" applyNumberFormat="1" applyFont="1" applyFill="1" applyBorder="1" applyAlignment="1">
      <alignment horizontal="center" vertical="center" shrinkToFit="1"/>
    </xf>
    <xf numFmtId="180" fontId="41" fillId="2" borderId="20" xfId="2" applyNumberFormat="1" applyFont="1" applyFill="1" applyBorder="1" applyAlignment="1">
      <alignment horizontal="center" vertical="center" shrinkToFit="1"/>
    </xf>
    <xf numFmtId="180" fontId="41" fillId="2" borderId="39" xfId="2" applyNumberFormat="1" applyFont="1" applyFill="1" applyBorder="1" applyAlignment="1">
      <alignment horizontal="center" vertical="center" shrinkToFit="1"/>
    </xf>
    <xf numFmtId="180" fontId="41" fillId="2" borderId="40" xfId="2" applyNumberFormat="1" applyFont="1" applyFill="1" applyBorder="1" applyAlignment="1">
      <alignment horizontal="center" vertical="center" shrinkToFit="1"/>
    </xf>
    <xf numFmtId="184" fontId="41" fillId="2" borderId="14" xfId="13" applyNumberFormat="1" applyFont="1" applyFill="1" applyBorder="1" applyAlignment="1">
      <alignment horizontal="center" vertical="center" shrinkToFit="1"/>
    </xf>
    <xf numFmtId="9" fontId="41" fillId="2" borderId="14" xfId="14" applyFont="1" applyFill="1" applyBorder="1" applyAlignment="1">
      <alignment horizontal="center" vertical="center" shrinkToFit="1"/>
    </xf>
    <xf numFmtId="180" fontId="41" fillId="2" borderId="14" xfId="2" applyNumberFormat="1" applyFont="1" applyFill="1" applyBorder="1" applyAlignment="1">
      <alignment horizontal="center" vertical="center" shrinkToFit="1"/>
    </xf>
    <xf numFmtId="179" fontId="47" fillId="0" borderId="0" xfId="13" applyNumberFormat="1" applyFont="1" applyAlignment="1">
      <alignment horizontal="left" vertical="top" shrinkToFit="1"/>
    </xf>
    <xf numFmtId="0" fontId="11" fillId="5" borderId="62" xfId="4" applyFont="1" applyFill="1" applyBorder="1" applyAlignment="1">
      <alignment horizontal="center" vertical="center" shrinkToFit="1"/>
    </xf>
    <xf numFmtId="0" fontId="11" fillId="5" borderId="65" xfId="4" applyFont="1" applyFill="1" applyBorder="1" applyAlignment="1">
      <alignment horizontal="center" vertical="center" shrinkToFit="1"/>
    </xf>
    <xf numFmtId="0" fontId="11" fillId="5" borderId="44" xfId="4" applyFont="1" applyFill="1" applyBorder="1" applyAlignment="1">
      <alignment horizontal="center" vertical="center" shrinkToFit="1"/>
    </xf>
    <xf numFmtId="0" fontId="6" fillId="14" borderId="14" xfId="4" applyFont="1" applyFill="1" applyBorder="1" applyAlignment="1">
      <alignment horizontal="center" vertical="center" shrinkToFit="1"/>
    </xf>
    <xf numFmtId="38" fontId="6" fillId="14" borderId="14" xfId="1" applyFont="1" applyFill="1" applyBorder="1" applyAlignment="1">
      <alignment horizontal="center" vertical="center" shrinkToFit="1"/>
    </xf>
    <xf numFmtId="0" fontId="7" fillId="0" borderId="0" xfId="4" applyFont="1" applyAlignment="1">
      <alignment horizontal="left" vertical="center" shrinkToFit="1"/>
    </xf>
    <xf numFmtId="0" fontId="10" fillId="0" borderId="53" xfId="4" applyFont="1" applyBorder="1" applyAlignment="1">
      <alignment horizontal="left" vertical="center" wrapText="1" shrinkToFit="1"/>
    </xf>
    <xf numFmtId="0" fontId="10" fillId="0" borderId="47" xfId="4" applyFont="1" applyBorder="1" applyAlignment="1">
      <alignment horizontal="left" vertical="center" shrinkToFit="1"/>
    </xf>
    <xf numFmtId="0" fontId="10" fillId="0" borderId="66" xfId="4" applyFont="1" applyBorder="1" applyAlignment="1">
      <alignment horizontal="left" vertical="center" shrinkToFit="1"/>
    </xf>
    <xf numFmtId="0" fontId="10" fillId="0" borderId="15" xfId="4" applyFont="1" applyBorder="1" applyAlignment="1">
      <alignment horizontal="left" vertical="center" shrinkToFit="1"/>
    </xf>
    <xf numFmtId="0" fontId="10" fillId="0" borderId="0" xfId="4" applyFont="1" applyAlignment="1">
      <alignment horizontal="left" vertical="center" shrinkToFit="1"/>
    </xf>
    <xf numFmtId="0" fontId="10" fillId="0" borderId="33" xfId="4" applyFont="1" applyBorder="1" applyAlignment="1">
      <alignment horizontal="left" vertical="center" shrinkToFit="1"/>
    </xf>
    <xf numFmtId="0" fontId="10" fillId="0" borderId="20" xfId="4" applyFont="1" applyBorder="1" applyAlignment="1">
      <alignment horizontal="left" vertical="center" shrinkToFit="1"/>
    </xf>
    <xf numFmtId="0" fontId="10" fillId="0" borderId="39" xfId="4" applyFont="1" applyBorder="1" applyAlignment="1">
      <alignment horizontal="left" vertical="center" shrinkToFit="1"/>
    </xf>
    <xf numFmtId="0" fontId="10" fillId="0" borderId="40" xfId="4" applyFont="1" applyBorder="1" applyAlignment="1">
      <alignment horizontal="left" vertical="center" shrinkToFit="1"/>
    </xf>
    <xf numFmtId="38" fontId="5" fillId="0" borderId="14" xfId="1" applyFont="1" applyBorder="1" applyAlignment="1">
      <alignment horizontal="center" vertical="center" shrinkToFit="1"/>
    </xf>
    <xf numFmtId="0" fontId="6" fillId="6" borderId="14" xfId="4" applyFont="1" applyFill="1" applyBorder="1" applyAlignment="1">
      <alignment horizontal="center" vertical="center" shrinkToFit="1"/>
    </xf>
    <xf numFmtId="38" fontId="6" fillId="6" borderId="14" xfId="1" applyFont="1" applyFill="1" applyBorder="1" applyAlignment="1">
      <alignment horizontal="center" vertical="center" shrinkToFit="1"/>
    </xf>
    <xf numFmtId="0" fontId="6" fillId="5" borderId="14" xfId="4" applyFont="1" applyFill="1" applyBorder="1" applyAlignment="1">
      <alignment horizontal="center" vertical="center" shrinkToFit="1"/>
    </xf>
    <xf numFmtId="0" fontId="6" fillId="8" borderId="14" xfId="4" applyFont="1" applyFill="1" applyBorder="1" applyAlignment="1">
      <alignment horizontal="center" vertical="center" shrinkToFit="1"/>
    </xf>
    <xf numFmtId="0" fontId="6" fillId="4" borderId="14" xfId="4" applyFont="1" applyFill="1" applyBorder="1" applyAlignment="1">
      <alignment horizontal="center" vertical="center" shrinkToFit="1"/>
    </xf>
    <xf numFmtId="0" fontId="6" fillId="3" borderId="14" xfId="4" applyFont="1" applyFill="1" applyBorder="1" applyAlignment="1">
      <alignment horizontal="center" vertical="center" shrinkToFit="1"/>
    </xf>
    <xf numFmtId="0" fontId="10" fillId="0" borderId="14" xfId="4" applyFont="1" applyBorder="1" applyAlignment="1">
      <alignment horizontal="center" vertical="center" shrinkToFit="1"/>
    </xf>
    <xf numFmtId="38" fontId="10" fillId="0" borderId="14" xfId="1" applyFont="1" applyBorder="1" applyAlignment="1">
      <alignment horizontal="center" vertical="center" shrinkToFit="1"/>
    </xf>
    <xf numFmtId="0" fontId="9" fillId="0" borderId="0" xfId="4" applyFont="1" applyAlignment="1">
      <alignment horizontal="left" vertical="top" shrinkToFit="1"/>
    </xf>
    <xf numFmtId="0" fontId="11" fillId="14" borderId="62" xfId="4" applyFont="1" applyFill="1" applyBorder="1" applyAlignment="1">
      <alignment horizontal="center" vertical="center" shrinkToFit="1"/>
    </xf>
    <xf numFmtId="0" fontId="11" fillId="14" borderId="65" xfId="4" applyFont="1" applyFill="1" applyBorder="1" applyAlignment="1">
      <alignment horizontal="center" vertical="center" shrinkToFit="1"/>
    </xf>
    <xf numFmtId="0" fontId="11" fillId="14" borderId="44" xfId="4" applyFont="1" applyFill="1" applyBorder="1" applyAlignment="1">
      <alignment horizontal="center" vertical="center" shrinkToFit="1"/>
    </xf>
    <xf numFmtId="0" fontId="10" fillId="0" borderId="46" xfId="4" applyFont="1" applyBorder="1" applyAlignment="1">
      <alignment horizontal="left" vertical="center" shrinkToFit="1"/>
    </xf>
    <xf numFmtId="0" fontId="10" fillId="0" borderId="48" xfId="4" applyFont="1" applyBorder="1" applyAlignment="1">
      <alignment horizontal="left" vertical="center" shrinkToFit="1"/>
    </xf>
    <xf numFmtId="0" fontId="10" fillId="0" borderId="45" xfId="4" applyFont="1" applyBorder="1" applyAlignment="1">
      <alignment horizontal="left" vertical="center" shrinkToFit="1"/>
    </xf>
    <xf numFmtId="0" fontId="10" fillId="0" borderId="26" xfId="4" applyFont="1" applyBorder="1" applyAlignment="1">
      <alignment horizontal="left" vertical="center" shrinkToFit="1"/>
    </xf>
    <xf numFmtId="0" fontId="8" fillId="0" borderId="45" xfId="4" applyFont="1" applyBorder="1" applyAlignment="1">
      <alignment horizontal="left" vertical="center" shrinkToFit="1"/>
    </xf>
    <xf numFmtId="0" fontId="8" fillId="0" borderId="0" xfId="4" applyFont="1" applyAlignment="1">
      <alignment horizontal="left" vertical="center" shrinkToFit="1"/>
    </xf>
    <xf numFmtId="0" fontId="8" fillId="0" borderId="26" xfId="4" applyFont="1" applyBorder="1" applyAlignment="1">
      <alignment horizontal="left" vertical="center" shrinkToFit="1"/>
    </xf>
    <xf numFmtId="0" fontId="8" fillId="0" borderId="42" xfId="4" applyFont="1" applyBorder="1" applyAlignment="1">
      <alignment horizontal="left" vertical="center" shrinkToFit="1"/>
    </xf>
    <xf numFmtId="0" fontId="8" fillId="0" borderId="31" xfId="4" applyFont="1" applyBorder="1" applyAlignment="1">
      <alignment horizontal="left" vertical="center" shrinkToFit="1"/>
    </xf>
    <xf numFmtId="0" fontId="8" fillId="0" borderId="49" xfId="4" applyFont="1" applyBorder="1" applyAlignment="1">
      <alignment horizontal="left" vertical="center" shrinkToFit="1"/>
    </xf>
    <xf numFmtId="0" fontId="10" fillId="0" borderId="39" xfId="3" applyFont="1" applyBorder="1" applyAlignment="1">
      <alignment horizontal="center" vertical="center"/>
    </xf>
    <xf numFmtId="0" fontId="10" fillId="0" borderId="0" xfId="10" applyFont="1" applyProtection="1">
      <protection locked="0"/>
    </xf>
    <xf numFmtId="0" fontId="30" fillId="0" borderId="0" xfId="10" applyFont="1" applyAlignment="1" applyProtection="1">
      <alignment horizontal="center" vertical="center"/>
      <protection locked="0"/>
    </xf>
    <xf numFmtId="0" fontId="10" fillId="0" borderId="26" xfId="10" applyFont="1" applyBorder="1" applyProtection="1">
      <protection locked="0"/>
    </xf>
    <xf numFmtId="176" fontId="23" fillId="0" borderId="0" xfId="7" applyNumberFormat="1" applyFont="1" applyProtection="1">
      <alignment vertical="center"/>
      <protection locked="0"/>
    </xf>
    <xf numFmtId="0" fontId="10" fillId="0" borderId="31" xfId="10" applyFont="1" applyBorder="1" applyProtection="1">
      <protection locked="0"/>
    </xf>
    <xf numFmtId="0" fontId="10" fillId="0" borderId="49" xfId="10" applyFont="1" applyBorder="1" applyProtection="1">
      <protection locked="0"/>
    </xf>
  </cellXfs>
  <cellStyles count="15">
    <cellStyle name="パーセント" xfId="2" builtinId="5"/>
    <cellStyle name="パーセント 2" xfId="9" xr:uid="{00000000-0005-0000-0000-000001000000}"/>
    <cellStyle name="パーセント 2 2" xfId="14" xr:uid="{542BA54C-6049-4265-A3FC-EDBDAE3DEDA6}"/>
    <cellStyle name="パーセント 3" xfId="12" xr:uid="{34126EA6-FEA3-422D-866F-E7B3ADCF3017}"/>
    <cellStyle name="桁区切り" xfId="1" builtinId="6"/>
    <cellStyle name="桁区切り 2" xfId="5" xr:uid="{00000000-0005-0000-0000-000003000000}"/>
    <cellStyle name="桁区切り 3" xfId="8" xr:uid="{00000000-0005-0000-0000-000004000000}"/>
    <cellStyle name="桁区切り 4" xfId="11" xr:uid="{00000000-0005-0000-0000-000005000000}"/>
    <cellStyle name="標準" xfId="0" builtinId="0"/>
    <cellStyle name="標準 2" xfId="7" xr:uid="{00000000-0005-0000-0000-000007000000}"/>
    <cellStyle name="標準 2 2" xfId="13" xr:uid="{07C2E826-27CB-42CE-BCAA-5D5D7E637F23}"/>
    <cellStyle name="標準 3" xfId="10" xr:uid="{00000000-0005-0000-0000-000008000000}"/>
    <cellStyle name="標準_1D" xfId="3" xr:uid="{00000000-0005-0000-0000-000009000000}"/>
    <cellStyle name="標準_4C" xfId="4" xr:uid="{00000000-0005-0000-0000-00000A000000}"/>
    <cellStyle name="標準_64" xfId="6" xr:uid="{00000000-0005-0000-0000-00000B000000}"/>
  </cellStyles>
  <dxfs count="8">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5050"/>
        </patternFill>
      </fill>
    </dxf>
    <dxf>
      <fill>
        <patternFill>
          <bgColor rgb="FFFF7C80"/>
        </patternFill>
      </fill>
    </dxf>
    <dxf>
      <fill>
        <patternFill>
          <bgColor rgb="FFFF0000"/>
        </patternFill>
      </fill>
    </dxf>
    <dxf>
      <fill>
        <patternFill>
          <bgColor rgb="FFFF0000"/>
        </patternFill>
      </fill>
    </dxf>
  </dxfs>
  <tableStyles count="0" defaultTableStyle="TableStyleMedium2" defaultPivotStyle="PivotStyleLight16"/>
  <colors>
    <mruColors>
      <color rgb="FFFF9999"/>
      <color rgb="FFFF7C80"/>
      <color rgb="FFFF0000"/>
      <color rgb="FFFF505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2.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7.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8.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_rels/chartEx2.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3.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autoTitleDeleted val="1"/>
    <c:plotArea>
      <c:layout>
        <c:manualLayout>
          <c:layoutTarget val="inner"/>
          <c:xMode val="edge"/>
          <c:yMode val="edge"/>
          <c:x val="0.20388568830981693"/>
          <c:y val="0.11467680147481628"/>
          <c:w val="0.61244998943165385"/>
          <c:h val="0.76433739452602123"/>
        </c:manualLayout>
      </c:layout>
      <c:radarChart>
        <c:radarStyle val="marker"/>
        <c:varyColors val="0"/>
        <c:ser>
          <c:idx val="0"/>
          <c:order val="0"/>
          <c:spPr>
            <a:ln w="28575" cap="rnd">
              <a:solidFill>
                <a:schemeClr val="accent2">
                  <a:tint val="77000"/>
                </a:schemeClr>
              </a:solidFill>
              <a:round/>
            </a:ln>
            <a:effectLst/>
          </c:spPr>
          <c:marker>
            <c:symbol val="none"/>
          </c:marker>
          <c:cat>
            <c:strRef>
              <c:f>'⓪財務判定シート'!$G$5:$G$8</c:f>
              <c:strCache>
                <c:ptCount val="4"/>
                <c:pt idx="0">
                  <c:v>安全性</c:v>
                </c:pt>
                <c:pt idx="1">
                  <c:v>収益性</c:v>
                </c:pt>
                <c:pt idx="2">
                  <c:v>成長性</c:v>
                </c:pt>
                <c:pt idx="3">
                  <c:v>返済能力</c:v>
                </c:pt>
              </c:strCache>
            </c:strRef>
          </c:cat>
          <c:val>
            <c:numRef>
              <c:f>'⓪財務判定シート'!$H$5:$H$8</c:f>
              <c:numCache>
                <c:formatCode>#,##0;"▲ "#,##0</c:formatCode>
                <c:ptCount val="4"/>
              </c:numCache>
            </c:numRef>
          </c:val>
          <c:extLst>
            <c:ext xmlns:c16="http://schemas.microsoft.com/office/drawing/2014/chart" uri="{C3380CC4-5D6E-409C-BE32-E72D297353CC}">
              <c16:uniqueId val="{00000000-3A26-4E59-A780-9DA3169E4220}"/>
            </c:ext>
          </c:extLst>
        </c:ser>
        <c:dLbls>
          <c:showLegendKey val="0"/>
          <c:showVal val="0"/>
          <c:showCatName val="0"/>
          <c:showSerName val="0"/>
          <c:showPercent val="0"/>
          <c:showBubbleSize val="0"/>
        </c:dLbls>
        <c:axId val="1435185567"/>
        <c:axId val="1435188927"/>
      </c:radarChart>
      <c:radarChart>
        <c:radarStyle val="marker"/>
        <c:varyColors val="0"/>
        <c:ser>
          <c:idx val="1"/>
          <c:order val="1"/>
          <c:spPr>
            <a:ln w="28575" cap="rnd">
              <a:solidFill>
                <a:schemeClr val="accent2">
                  <a:shade val="76000"/>
                </a:schemeClr>
              </a:solidFill>
              <a:round/>
            </a:ln>
            <a:effectLst/>
          </c:spPr>
          <c:marker>
            <c:symbol val="none"/>
          </c:marker>
          <c:cat>
            <c:strRef>
              <c:f>'⓪財務判定シート'!$G$5:$G$8</c:f>
              <c:strCache>
                <c:ptCount val="4"/>
                <c:pt idx="0">
                  <c:v>安全性</c:v>
                </c:pt>
                <c:pt idx="1">
                  <c:v>収益性</c:v>
                </c:pt>
                <c:pt idx="2">
                  <c:v>成長性</c:v>
                </c:pt>
                <c:pt idx="3">
                  <c:v>返済能力</c:v>
                </c:pt>
              </c:strCache>
            </c:strRef>
          </c:cat>
          <c:val>
            <c:numRef>
              <c:f>'⓪財務判定シート'!$J$5:$J$8</c:f>
              <c:numCache>
                <c:formatCode>0.0%</c:formatCode>
                <c:ptCount val="4"/>
                <c:pt idx="0">
                  <c:v>0</c:v>
                </c:pt>
                <c:pt idx="1">
                  <c:v>0</c:v>
                </c:pt>
                <c:pt idx="2">
                  <c:v>0</c:v>
                </c:pt>
                <c:pt idx="3">
                  <c:v>0</c:v>
                </c:pt>
              </c:numCache>
            </c:numRef>
          </c:val>
          <c:extLst>
            <c:ext xmlns:c16="http://schemas.microsoft.com/office/drawing/2014/chart" uri="{C3380CC4-5D6E-409C-BE32-E72D297353CC}">
              <c16:uniqueId val="{0000000A-3A26-4E59-A780-9DA3169E4220}"/>
            </c:ext>
          </c:extLst>
        </c:ser>
        <c:dLbls>
          <c:showLegendKey val="0"/>
          <c:showVal val="0"/>
          <c:showCatName val="0"/>
          <c:showSerName val="0"/>
          <c:showPercent val="0"/>
          <c:showBubbleSize val="0"/>
        </c:dLbls>
        <c:axId val="1109579440"/>
        <c:axId val="1109578960"/>
      </c:radarChart>
      <c:catAx>
        <c:axId val="14351855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crossAx val="1435188927"/>
        <c:crosses val="autoZero"/>
        <c:auto val="1"/>
        <c:lblAlgn val="ctr"/>
        <c:lblOffset val="100"/>
        <c:noMultiLvlLbl val="0"/>
      </c:catAx>
      <c:valAx>
        <c:axId val="1435188927"/>
        <c:scaling>
          <c:orientation val="minMax"/>
        </c:scaling>
        <c:delete val="1"/>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crossAx val="1435185567"/>
        <c:crosses val="autoZero"/>
        <c:crossBetween val="between"/>
      </c:valAx>
      <c:valAx>
        <c:axId val="1109578960"/>
        <c:scaling>
          <c:orientation val="minMax"/>
          <c:max val="1"/>
        </c:scaling>
        <c:delete val="0"/>
        <c:axPos val="l"/>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crossAx val="1109579440"/>
        <c:crosses val="max"/>
        <c:crossBetween val="between"/>
        <c:majorUnit val="0.5"/>
      </c:valAx>
      <c:catAx>
        <c:axId val="110957944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one"/>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lumMod val="65000"/>
                    <a:lumOff val="35000"/>
                  </a:schemeClr>
                </a:solidFill>
                <a:latin typeface="+mn-ea"/>
                <a:ea typeface="+mn-ea"/>
                <a:cs typeface="+mn-cs"/>
              </a:defRPr>
            </a:pPr>
            <a:endParaRPr lang="ja-JP"/>
          </a:p>
        </c:txPr>
        <c:crossAx val="1109578960"/>
        <c:crosses val="max"/>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600" b="1">
          <a:latin typeface="+mn-ea"/>
          <a:ea typeface="+mn-ea"/>
        </a:defRPr>
      </a:pPr>
      <a:endParaRPr lang="ja-JP"/>
    </a:p>
  </c:txPr>
  <c:printSettings>
    <c:headerFooter/>
    <c:pageMargins b="0.75" l="0.7" r="0.7" t="0.75" header="0.3" footer="0.3"/>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前期の貸借対照表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w="76200">
              <a:solidFill>
                <a:srgbClr val="FF0000"/>
              </a:solidFill>
            </a:ln>
            <a:effectLst/>
          </c:spPr>
          <c:invertIfNegative val="0"/>
          <c:dPt>
            <c:idx val="1"/>
            <c:invertIfNegative val="0"/>
            <c:bubble3D val="0"/>
            <c:spPr>
              <a:solidFill>
                <a:schemeClr val="accent3"/>
              </a:solidFill>
              <a:ln w="76200">
                <a:noFill/>
              </a:ln>
              <a:effectLst/>
            </c:spPr>
            <c:extLst>
              <c:ext xmlns:c16="http://schemas.microsoft.com/office/drawing/2014/chart" uri="{C3380CC4-5D6E-409C-BE32-E72D297353CC}">
                <c16:uniqueId val="{00000007-B408-4CDB-AFA3-9C8D72F4CF76}"/>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B408-4CDB-AFA3-9C8D72F4CF76}"/>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B408-4CDB-AFA3-9C8D72F4CF76}"/>
            </c:ext>
          </c:extLst>
        </c:ser>
        <c:ser>
          <c:idx val="0"/>
          <c:order val="2"/>
          <c:tx>
            <c:strRef>
              <c:f>③決算書サマリBS!$S$8</c:f>
              <c:strCache>
                <c:ptCount val="1"/>
                <c:pt idx="0">
                  <c:v>流動負債</c:v>
                </c:pt>
              </c:strCache>
            </c:strRef>
          </c:tx>
          <c:spPr>
            <a:solidFill>
              <a:schemeClr val="accent1"/>
            </a:solidFill>
            <a:ln w="3810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B408-4CDB-AFA3-9C8D72F4CF76}"/>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B408-4CDB-AFA3-9C8D72F4CF76}"/>
            </c:ext>
          </c:extLst>
        </c:ser>
        <c:ser>
          <c:idx val="4"/>
          <c:order val="4"/>
          <c:tx>
            <c:strRef>
              <c:f>③決算書サマリBS!$S$6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B408-4CDB-AFA3-9C8D72F4CF76}"/>
            </c:ext>
          </c:extLst>
        </c:ser>
        <c:ser>
          <c:idx val="3"/>
          <c:order val="5"/>
          <c:tx>
            <c:strRef>
              <c:f>③決算書サマリBS!$S$5</c:f>
              <c:strCache>
                <c:ptCount val="1"/>
                <c:pt idx="0">
                  <c:v>流動資産</c:v>
                </c:pt>
              </c:strCache>
            </c:strRef>
          </c:tx>
          <c:spPr>
            <a:solidFill>
              <a:schemeClr val="accent4"/>
            </a:solidFill>
            <a:ln w="38100">
              <a:solidFill>
                <a:srgbClr val="FF0000"/>
              </a:solidFill>
            </a:ln>
            <a:effectLst/>
          </c:spPr>
          <c:invertIfNegative val="0"/>
          <c:dPt>
            <c:idx val="0"/>
            <c:invertIfNegative val="0"/>
            <c:bubble3D val="0"/>
            <c:extLst>
              <c:ext xmlns:c16="http://schemas.microsoft.com/office/drawing/2014/chart" uri="{C3380CC4-5D6E-409C-BE32-E72D297353CC}">
                <c16:uniqueId val="{00000005-B408-4CDB-AFA3-9C8D72F4CF76}"/>
              </c:ext>
            </c:extLst>
          </c:dPt>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B408-4CDB-AFA3-9C8D72F4CF76}"/>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当期の貸借対照表</a:t>
            </a:r>
            <a:endParaRPr lang="en-US" altLang="ja-JP" sz="1200"/>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en-US" altLang="ja-JP"/>
        </a:p>
      </c:txPr>
    </c:title>
    <c:autoTitleDeleted val="0"/>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w="76200">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40BB-412E-9200-9D04790A8A37}"/>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40BB-412E-9200-9D04790A8A37}"/>
            </c:ext>
          </c:extLst>
        </c:ser>
        <c:ser>
          <c:idx val="0"/>
          <c:order val="2"/>
          <c:tx>
            <c:strRef>
              <c:f>③決算書サマリBS!$W$8</c:f>
              <c:strCache>
                <c:ptCount val="1"/>
                <c:pt idx="0">
                  <c:v>流動負債</c:v>
                </c:pt>
              </c:strCache>
            </c:strRef>
          </c:tx>
          <c:spPr>
            <a:solidFill>
              <a:schemeClr val="accent1"/>
            </a:solidFill>
            <a:ln w="3810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40BB-412E-9200-9D04790A8A37}"/>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40BB-412E-9200-9D04790A8A37}"/>
            </c:ext>
          </c:extLst>
        </c:ser>
        <c:ser>
          <c:idx val="4"/>
          <c:order val="4"/>
          <c:tx>
            <c:strRef>
              <c:f>③決算書サマリBS!$W$6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40BB-412E-9200-9D04790A8A37}"/>
            </c:ext>
          </c:extLst>
        </c:ser>
        <c:ser>
          <c:idx val="3"/>
          <c:order val="5"/>
          <c:tx>
            <c:strRef>
              <c:f>③決算書サマリBS!$W$5</c:f>
              <c:strCache>
                <c:ptCount val="1"/>
                <c:pt idx="0">
                  <c:v>流動資産</c:v>
                </c:pt>
              </c:strCache>
            </c:strRef>
          </c:tx>
          <c:spPr>
            <a:solidFill>
              <a:schemeClr val="accent4"/>
            </a:solidFill>
            <a:ln>
              <a:noFill/>
            </a:ln>
            <a:effectLst/>
          </c:spPr>
          <c:invertIfNegative val="0"/>
          <c:dPt>
            <c:idx val="0"/>
            <c:invertIfNegative val="0"/>
            <c:bubble3D val="0"/>
            <c:spPr>
              <a:solidFill>
                <a:schemeClr val="accent4"/>
              </a:solidFill>
              <a:ln w="38100">
                <a:solidFill>
                  <a:srgbClr val="FF0000"/>
                </a:solidFill>
              </a:ln>
              <a:effectLst/>
            </c:spPr>
            <c:extLst>
              <c:ext xmlns:c16="http://schemas.microsoft.com/office/drawing/2014/chart" uri="{C3380CC4-5D6E-409C-BE32-E72D297353CC}">
                <c16:uniqueId val="{00000006-40BB-412E-9200-9D04790A8A37}"/>
              </c:ext>
            </c:extLst>
          </c:dPt>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40BB-412E-9200-9D04790A8A37}"/>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前期の貸借対照表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45A3-4E40-9145-8919429D0F3C}"/>
            </c:ext>
          </c:extLst>
        </c:ser>
        <c:ser>
          <c:idx val="1"/>
          <c:order val="1"/>
          <c:tx>
            <c:strRef>
              <c:f>③決算書サマリBS!$S$9</c:f>
              <c:strCache>
                <c:ptCount val="1"/>
                <c:pt idx="0">
                  <c:v>固定負債</c:v>
                </c:pt>
              </c:strCache>
            </c:strRef>
          </c:tx>
          <c:spPr>
            <a:solidFill>
              <a:schemeClr val="accent2"/>
            </a:solidFill>
            <a:ln w="5715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45A3-4E40-9145-8919429D0F3C}"/>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45A3-4E40-9145-8919429D0F3C}"/>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45A3-4E40-9145-8919429D0F3C}"/>
            </c:ext>
          </c:extLst>
        </c:ser>
        <c:ser>
          <c:idx val="4"/>
          <c:order val="4"/>
          <c:tx>
            <c:strRef>
              <c:f>③決算書サマリBS!$S$6</c:f>
              <c:strCache>
                <c:ptCount val="1"/>
                <c:pt idx="0">
                  <c:v>固定資産</c:v>
                </c:pt>
              </c:strCache>
            </c:strRef>
          </c:tx>
          <c:spPr>
            <a:solidFill>
              <a:schemeClr val="accent5"/>
            </a:solidFill>
            <a:ln w="5715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45A3-4E40-9145-8919429D0F3C}"/>
            </c:ext>
          </c:extLst>
        </c:ser>
        <c:ser>
          <c:idx val="3"/>
          <c:order val="5"/>
          <c:tx>
            <c:strRef>
              <c:f>③決算書サマリBS!$S$5</c:f>
              <c:strCache>
                <c:ptCount val="1"/>
                <c:pt idx="0">
                  <c:v>流動資産</c:v>
                </c:pt>
              </c:strCache>
            </c:strRef>
          </c:tx>
          <c:spPr>
            <a:solidFill>
              <a:schemeClr val="accent4"/>
            </a:solidFill>
            <a:ln w="57150">
              <a:noFill/>
            </a:ln>
            <a:effectLst/>
          </c:spPr>
          <c:invertIfNegative val="0"/>
          <c:dPt>
            <c:idx val="0"/>
            <c:invertIfNegative val="0"/>
            <c:bubble3D val="0"/>
            <c:extLst>
              <c:ext xmlns:c16="http://schemas.microsoft.com/office/drawing/2014/chart" uri="{C3380CC4-5D6E-409C-BE32-E72D297353CC}">
                <c16:uniqueId val="{00000005-45A3-4E40-9145-8919429D0F3C}"/>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45A3-4E40-9145-8919429D0F3C}"/>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当期の貸借対照表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anchor="ctr" anchorCtr="1"/>
              <a:lstStyle/>
              <a:p>
                <a:pPr>
                  <a:defRPr sz="16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E4D3-4ACF-82A1-70A5C158E422}"/>
            </c:ext>
          </c:extLst>
        </c:ser>
        <c:ser>
          <c:idx val="1"/>
          <c:order val="1"/>
          <c:tx>
            <c:strRef>
              <c:f>③決算書サマリBS!$W$9</c:f>
              <c:strCache>
                <c:ptCount val="1"/>
                <c:pt idx="0">
                  <c:v>固定負債</c:v>
                </c:pt>
              </c:strCache>
            </c:strRef>
          </c:tx>
          <c:spPr>
            <a:solidFill>
              <a:schemeClr val="accent2"/>
            </a:solidFill>
            <a:ln w="5715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E4D3-4ACF-82A1-70A5C158E422}"/>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E4D3-4ACF-82A1-70A5C158E422}"/>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E4D3-4ACF-82A1-70A5C158E422}"/>
            </c:ext>
          </c:extLst>
        </c:ser>
        <c:ser>
          <c:idx val="4"/>
          <c:order val="4"/>
          <c:tx>
            <c:strRef>
              <c:f>③決算書サマリBS!$W$6</c:f>
              <c:strCache>
                <c:ptCount val="1"/>
                <c:pt idx="0">
                  <c:v>固定資産</c:v>
                </c:pt>
              </c:strCache>
            </c:strRef>
          </c:tx>
          <c:spPr>
            <a:solidFill>
              <a:schemeClr val="accent5"/>
            </a:solidFill>
            <a:ln w="5715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E4D3-4ACF-82A1-70A5C158E422}"/>
            </c:ext>
          </c:extLst>
        </c:ser>
        <c:ser>
          <c:idx val="3"/>
          <c:order val="5"/>
          <c:tx>
            <c:strRef>
              <c:f>③決算書サマリBS!$W$5</c:f>
              <c:strCache>
                <c:ptCount val="1"/>
                <c:pt idx="0">
                  <c:v>流動資産</c:v>
                </c:pt>
              </c:strCache>
            </c:strRef>
          </c:tx>
          <c:spPr>
            <a:solidFill>
              <a:schemeClr val="accent4"/>
            </a:solidFill>
            <a:ln w="57150">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E4D3-4ACF-82A1-70A5C158E422}"/>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7-79E7-4F67-8646-6483606D33B3}"/>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9-79E7-4F67-8646-6483606D33B3}"/>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B-79E7-4F67-8646-6483606D33B3}"/>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1-79E7-4F67-8646-6483606D33B3}"/>
            </c:ext>
          </c:extLst>
        </c:ser>
        <c:ser>
          <c:idx val="4"/>
          <c:order val="4"/>
          <c:tx>
            <c:strRef>
              <c:f>③決算書サマリBS!$S$6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3-79E7-4F67-8646-6483606D33B3}"/>
            </c:ext>
          </c:extLst>
        </c:ser>
        <c:ser>
          <c:idx val="3"/>
          <c:order val="5"/>
          <c:tx>
            <c:strRef>
              <c:f>③決算書サマリBS!$S$5</c:f>
              <c:strCache>
                <c:ptCount val="1"/>
                <c:pt idx="0">
                  <c:v>流動資産</c:v>
                </c:pt>
              </c:strCache>
            </c:strRef>
          </c:tx>
          <c:spPr>
            <a:solidFill>
              <a:schemeClr val="accent4"/>
            </a:solidFill>
            <a:ln>
              <a:noFill/>
            </a:ln>
            <a:effectLst/>
          </c:spPr>
          <c:invertIfNegative val="0"/>
          <c:dPt>
            <c:idx val="0"/>
            <c:invertIfNegative val="0"/>
            <c:bubble3D val="0"/>
            <c:extLst>
              <c:ext xmlns:c16="http://schemas.microsoft.com/office/drawing/2014/chart" uri="{C3380CC4-5D6E-409C-BE32-E72D297353CC}">
                <c16:uniqueId val="{00000010-79E7-4F67-8646-6483606D33B3}"/>
              </c:ext>
            </c:extLst>
          </c:dPt>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5-79E7-4F67-8646-6483606D33B3}"/>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43AC-4701-BF55-785B98106FAA}"/>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43AC-4701-BF55-785B98106FAA}"/>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43AC-4701-BF55-785B98106FAA}"/>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43AC-4701-BF55-785B98106FAA}"/>
            </c:ext>
          </c:extLst>
        </c:ser>
        <c:ser>
          <c:idx val="4"/>
          <c:order val="4"/>
          <c:tx>
            <c:strRef>
              <c:f>③決算書サマリBS!$W$6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43AC-4701-BF55-785B98106FAA}"/>
            </c:ext>
          </c:extLst>
        </c:ser>
        <c:ser>
          <c:idx val="3"/>
          <c:order val="5"/>
          <c:tx>
            <c:strRef>
              <c:f>③決算書サマリBS!$W$5</c:f>
              <c:strCache>
                <c:ptCount val="1"/>
                <c:pt idx="0">
                  <c:v>流動資産</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6-43AC-4701-BF55-785B98106FAA}"/>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legend>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⑤現預金の変化!$S$11</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⑤現預金の変化!$T$11:$U$11</c:f>
              <c:numCache>
                <c:formatCode>#,##0;"▲ "#,##0</c:formatCode>
                <c:ptCount val="2"/>
                <c:pt idx="1">
                  <c:v>0</c:v>
                </c:pt>
              </c:numCache>
            </c:numRef>
          </c:val>
          <c:extLst>
            <c:ext xmlns:c16="http://schemas.microsoft.com/office/drawing/2014/chart" uri="{C3380CC4-5D6E-409C-BE32-E72D297353CC}">
              <c16:uniqueId val="{00000000-446F-4062-89CF-8BED59F8F41F}"/>
            </c:ext>
          </c:extLst>
        </c:ser>
        <c:ser>
          <c:idx val="1"/>
          <c:order val="1"/>
          <c:tx>
            <c:strRef>
              <c:f>⑤現預金の変化!$S$10</c:f>
              <c:strCache>
                <c:ptCount val="1"/>
                <c:pt idx="0">
                  <c:v>固定負債</c:v>
                </c:pt>
              </c:strCache>
            </c:strRef>
          </c:tx>
          <c:spPr>
            <a:solidFill>
              <a:schemeClr val="accent2"/>
            </a:solidFill>
            <a:ln>
              <a:noFill/>
            </a:ln>
            <a:effectLst/>
          </c:spPr>
          <c:invertIfNegative val="0"/>
          <c:dLbls>
            <c:dLbl>
              <c:idx val="1"/>
              <c:tx>
                <c:rich>
                  <a:bodyPr/>
                  <a:lstStyle/>
                  <a:p>
                    <a:fld id="{0DEDB545-F08B-4488-B84A-E6E8DCD87FEC}" type="SERIESNAME">
                      <a:rPr lang="ja-JP" altLang="en-US"/>
                      <a:pPr/>
                      <a:t>[系列名]</a:t>
                    </a:fld>
                    <a:r>
                      <a:rPr lang="ja-JP" altLang="en-US" baseline="0"/>
                      <a:t> </a:t>
                    </a:r>
                  </a:p>
                  <a:p>
                    <a:fld id="{83507A3A-2574-452F-9DFB-5769DDA17DEC}" type="VALUE">
                      <a:rPr lang="en-US" altLang="ja-JP" baseline="0"/>
                      <a:pPr/>
                      <a:t>[値]</a:t>
                    </a:fld>
                    <a:endParaRPr lang="ja-JP" altLang="en-US"/>
                  </a:p>
                </c:rich>
              </c:tx>
              <c:dLblPos val="ctr"/>
              <c:showLegendKey val="0"/>
              <c:showVal val="1"/>
              <c:showCatName val="0"/>
              <c:showSerName val="1"/>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2-2FE8-4E91-A414-CD98225F8168}"/>
                </c:ext>
              </c:extLst>
            </c:dLbl>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⑤現預金の変化!$T$10:$U$10</c:f>
              <c:numCache>
                <c:formatCode>#,##0;"▲ "#,##0</c:formatCode>
                <c:ptCount val="2"/>
                <c:pt idx="1">
                  <c:v>0</c:v>
                </c:pt>
              </c:numCache>
            </c:numRef>
          </c:val>
          <c:extLst>
            <c:ext xmlns:c16="http://schemas.microsoft.com/office/drawing/2014/chart" uri="{C3380CC4-5D6E-409C-BE32-E72D297353CC}">
              <c16:uniqueId val="{00000001-446F-4062-89CF-8BED59F8F41F}"/>
            </c:ext>
          </c:extLst>
        </c:ser>
        <c:ser>
          <c:idx val="0"/>
          <c:order val="2"/>
          <c:tx>
            <c:strRef>
              <c:f>⑤現預金の変化!$S$9</c:f>
              <c:strCache>
                <c:ptCount val="1"/>
                <c:pt idx="0">
                  <c:v>流動負債</c:v>
                </c:pt>
              </c:strCache>
            </c:strRef>
          </c:tx>
          <c:spPr>
            <a:solidFill>
              <a:schemeClr val="accent1"/>
            </a:solidFill>
            <a:ln>
              <a:noFill/>
            </a:ln>
            <a:effectLst/>
          </c:spPr>
          <c:invertIfNegative val="0"/>
          <c:dLbls>
            <c:dLbl>
              <c:idx val="1"/>
              <c:tx>
                <c:rich>
                  <a:bodyPr/>
                  <a:lstStyle/>
                  <a:p>
                    <a:fld id="{A607FBA1-BB24-4DE7-98AD-D73587EA1B73}" type="SERIESNAME">
                      <a:rPr lang="ja-JP" altLang="en-US"/>
                      <a:pPr/>
                      <a:t>[系列名]</a:t>
                    </a:fld>
                    <a:endParaRPr lang="ja-JP" altLang="en-US"/>
                  </a:p>
                  <a:p>
                    <a:r>
                      <a:rPr lang="ja-JP" altLang="en-US" baseline="0"/>
                      <a:t> </a:t>
                    </a:r>
                    <a:fld id="{5851D502-E237-4BAB-A1B2-84BF14B86B9B}" type="VALUE">
                      <a:rPr lang="en-US" altLang="ja-JP" baseline="0"/>
                      <a:pPr/>
                      <a:t>[値]</a:t>
                    </a:fld>
                    <a:endParaRPr lang="ja-JP" altLang="en-US" baseline="0"/>
                  </a:p>
                </c:rich>
              </c:tx>
              <c:dLblPos val="ctr"/>
              <c:showLegendKey val="0"/>
              <c:showVal val="1"/>
              <c:showCatName val="0"/>
              <c:showSerName val="1"/>
              <c:showPercent val="0"/>
              <c:showBubbleSize val="0"/>
              <c:separator> </c:separator>
              <c:extLst>
                <c:ext xmlns:c15="http://schemas.microsoft.com/office/drawing/2012/chart" uri="{CE6537A1-D6FC-4f65-9D91-7224C49458BB}">
                  <c15:dlblFieldTable/>
                  <c15:showDataLabelsRange val="0"/>
                </c:ext>
                <c:ext xmlns:c16="http://schemas.microsoft.com/office/drawing/2014/chart" uri="{C3380CC4-5D6E-409C-BE32-E72D297353CC}">
                  <c16:uniqueId val="{00000001-2FE8-4E91-A414-CD98225F8168}"/>
                </c:ext>
              </c:extLst>
            </c:dLbl>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⑤現預金の変化!$T$9:$U$9</c:f>
              <c:numCache>
                <c:formatCode>#,##0;"▲ "#,##0</c:formatCode>
                <c:ptCount val="2"/>
                <c:pt idx="1">
                  <c:v>0</c:v>
                </c:pt>
              </c:numCache>
            </c:numRef>
          </c:val>
          <c:extLst>
            <c:ext xmlns:c16="http://schemas.microsoft.com/office/drawing/2014/chart" uri="{C3380CC4-5D6E-409C-BE32-E72D297353CC}">
              <c16:uniqueId val="{00000002-446F-4062-89CF-8BED59F8F41F}"/>
            </c:ext>
          </c:extLst>
        </c:ser>
        <c:ser>
          <c:idx val="5"/>
          <c:order val="3"/>
          <c:tx>
            <c:strRef>
              <c:f>⑤現預金の変化!$S$8</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⑤現預金の変化!$T$8:$U$8</c:f>
              <c:numCache>
                <c:formatCode>General</c:formatCode>
                <c:ptCount val="2"/>
                <c:pt idx="0" formatCode="#,##0;&quot;▲ &quot;#,##0">
                  <c:v>0</c:v>
                </c:pt>
              </c:numCache>
            </c:numRef>
          </c:val>
          <c:extLst>
            <c:ext xmlns:c16="http://schemas.microsoft.com/office/drawing/2014/chart" uri="{C3380CC4-5D6E-409C-BE32-E72D297353CC}">
              <c16:uniqueId val="{00000003-446F-4062-89CF-8BED59F8F41F}"/>
            </c:ext>
          </c:extLst>
        </c:ser>
        <c:ser>
          <c:idx val="4"/>
          <c:order val="4"/>
          <c:tx>
            <c:strRef>
              <c:f>⑤現預金の変化!$S$7</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⑤現預金の変化!$T$7:$U$7</c:f>
              <c:numCache>
                <c:formatCode>General</c:formatCode>
                <c:ptCount val="2"/>
                <c:pt idx="0" formatCode="#,##0;&quot;▲ &quot;#,##0">
                  <c:v>0</c:v>
                </c:pt>
              </c:numCache>
            </c:numRef>
          </c:val>
          <c:extLst>
            <c:ext xmlns:c16="http://schemas.microsoft.com/office/drawing/2014/chart" uri="{C3380CC4-5D6E-409C-BE32-E72D297353CC}">
              <c16:uniqueId val="{00000004-446F-4062-89CF-8BED59F8F41F}"/>
            </c:ext>
          </c:extLst>
        </c:ser>
        <c:ser>
          <c:idx val="6"/>
          <c:order val="5"/>
          <c:tx>
            <c:strRef>
              <c:f>⑤現預金の変化!$S$6</c:f>
              <c:strCache>
                <c:ptCount val="1"/>
                <c:pt idx="0">
                  <c:v>現預金以外の流動資産</c:v>
                </c:pt>
              </c:strCache>
            </c:strRef>
          </c:tx>
          <c:spPr>
            <a:solidFill>
              <a:schemeClr val="accent2">
                <a:lumMod val="20000"/>
                <a:lumOff val="80000"/>
              </a:schemeClr>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⑤現預金の変化!$T$6</c:f>
              <c:numCache>
                <c:formatCode>#,##0;"▲ "#,##0</c:formatCode>
                <c:ptCount val="1"/>
                <c:pt idx="0">
                  <c:v>0</c:v>
                </c:pt>
              </c:numCache>
            </c:numRef>
          </c:val>
          <c:extLst>
            <c:ext xmlns:c16="http://schemas.microsoft.com/office/drawing/2014/chart" uri="{C3380CC4-5D6E-409C-BE32-E72D297353CC}">
              <c16:uniqueId val="{0000000A-446F-4062-89CF-8BED59F8F41F}"/>
            </c:ext>
          </c:extLst>
        </c:ser>
        <c:ser>
          <c:idx val="3"/>
          <c:order val="6"/>
          <c:tx>
            <c:strRef>
              <c:f>⑤現預金の変化!$S$5</c:f>
              <c:strCache>
                <c:ptCount val="1"/>
                <c:pt idx="0">
                  <c:v>現預金</c:v>
                </c:pt>
              </c:strCache>
            </c:strRef>
          </c:tx>
          <c:spPr>
            <a:solidFill>
              <a:schemeClr val="accent4"/>
            </a:solidFill>
            <a:ln w="38100">
              <a:solidFill>
                <a:srgbClr val="FF0000"/>
              </a:solidFill>
            </a:ln>
            <a:effectLst/>
          </c:spPr>
          <c:invertIfNegative val="0"/>
          <c:dPt>
            <c:idx val="0"/>
            <c:invertIfNegative val="0"/>
            <c:bubble3D val="0"/>
            <c:extLst>
              <c:ext xmlns:c16="http://schemas.microsoft.com/office/drawing/2014/chart" uri="{C3380CC4-5D6E-409C-BE32-E72D297353CC}">
                <c16:uniqueId val="{00000005-446F-4062-89CF-8BED59F8F41F}"/>
              </c:ext>
            </c:extLst>
          </c:dPt>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⑤現預金の変化!$T$4:$U$4</c:f>
              <c:strCache>
                <c:ptCount val="2"/>
                <c:pt idx="0">
                  <c:v>資産</c:v>
                </c:pt>
                <c:pt idx="1">
                  <c:v>負債＆資本</c:v>
                </c:pt>
              </c:strCache>
            </c:strRef>
          </c:cat>
          <c:val>
            <c:numRef>
              <c:f>⑤現預金の変化!$T$5:$U$5</c:f>
              <c:numCache>
                <c:formatCode>General</c:formatCode>
                <c:ptCount val="2"/>
                <c:pt idx="0" formatCode="#,##0;&quot;▲ &quot;#,##0">
                  <c:v>0</c:v>
                </c:pt>
              </c:numCache>
            </c:numRef>
          </c:val>
          <c:extLst>
            <c:ext xmlns:c16="http://schemas.microsoft.com/office/drawing/2014/chart" uri="{C3380CC4-5D6E-409C-BE32-E72D297353CC}">
              <c16:uniqueId val="{00000006-446F-4062-89CF-8BED59F8F41F}"/>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38100" cap="flat" cmpd="sng" algn="ctr">
      <a:solidFill>
        <a:srgbClr val="002060"/>
      </a:solidFill>
      <a:round/>
    </a:ln>
    <a:effectLst/>
  </c:spPr>
  <c:txPr>
    <a:bodyPr/>
    <a:lstStyle/>
    <a:p>
      <a:pPr>
        <a:defRPr sz="1100" b="1">
          <a:latin typeface="+mn-ea"/>
          <a:ea typeface="+mn-ea"/>
        </a:defRPr>
      </a:pPr>
      <a:endParaRPr lang="ja-JP"/>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⑤現預金の変化!$W$11</c:f>
              <c:strCache>
                <c:ptCount val="1"/>
                <c:pt idx="0">
                  <c:v>純資産</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⑤現預金の変化!$X$11:$Y$11</c:f>
              <c:numCache>
                <c:formatCode>#,##0;"▲ "#,##0</c:formatCode>
                <c:ptCount val="2"/>
                <c:pt idx="1">
                  <c:v>0</c:v>
                </c:pt>
              </c:numCache>
            </c:numRef>
          </c:val>
          <c:extLst>
            <c:ext xmlns:c16="http://schemas.microsoft.com/office/drawing/2014/chart" uri="{C3380CC4-5D6E-409C-BE32-E72D297353CC}">
              <c16:uniqueId val="{00000000-71EC-40D7-BE07-B581584947AD}"/>
            </c:ext>
          </c:extLst>
        </c:ser>
        <c:ser>
          <c:idx val="1"/>
          <c:order val="1"/>
          <c:tx>
            <c:strRef>
              <c:f>⑤現預金の変化!$W$10</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⑤現預金の変化!$X$10:$Y$10</c:f>
              <c:numCache>
                <c:formatCode>#,##0;"▲ "#,##0</c:formatCode>
                <c:ptCount val="2"/>
                <c:pt idx="1">
                  <c:v>0</c:v>
                </c:pt>
              </c:numCache>
            </c:numRef>
          </c:val>
          <c:extLst>
            <c:ext xmlns:c16="http://schemas.microsoft.com/office/drawing/2014/chart" uri="{C3380CC4-5D6E-409C-BE32-E72D297353CC}">
              <c16:uniqueId val="{00000001-71EC-40D7-BE07-B581584947AD}"/>
            </c:ext>
          </c:extLst>
        </c:ser>
        <c:ser>
          <c:idx val="0"/>
          <c:order val="2"/>
          <c:tx>
            <c:strRef>
              <c:f>⑤現預金の変化!$W$9</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⑤現預金の変化!$X$9:$Y$9</c:f>
              <c:numCache>
                <c:formatCode>#,##0;"▲ "#,##0</c:formatCode>
                <c:ptCount val="2"/>
                <c:pt idx="1">
                  <c:v>0</c:v>
                </c:pt>
              </c:numCache>
            </c:numRef>
          </c:val>
          <c:extLst>
            <c:ext xmlns:c16="http://schemas.microsoft.com/office/drawing/2014/chart" uri="{C3380CC4-5D6E-409C-BE32-E72D297353CC}">
              <c16:uniqueId val="{00000002-71EC-40D7-BE07-B581584947AD}"/>
            </c:ext>
          </c:extLst>
        </c:ser>
        <c:ser>
          <c:idx val="5"/>
          <c:order val="3"/>
          <c:tx>
            <c:strRef>
              <c:f>⑤現預金の変化!$S$8</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⑤現預金の変化!$T$8:$U$8</c:f>
              <c:numCache>
                <c:formatCode>General</c:formatCode>
                <c:ptCount val="2"/>
                <c:pt idx="0" formatCode="#,##0;&quot;▲ &quot;#,##0">
                  <c:v>0</c:v>
                </c:pt>
              </c:numCache>
            </c:numRef>
          </c:val>
          <c:extLst>
            <c:ext xmlns:c16="http://schemas.microsoft.com/office/drawing/2014/chart" uri="{C3380CC4-5D6E-409C-BE32-E72D297353CC}">
              <c16:uniqueId val="{00000003-71EC-40D7-BE07-B581584947AD}"/>
            </c:ext>
          </c:extLst>
        </c:ser>
        <c:ser>
          <c:idx val="4"/>
          <c:order val="4"/>
          <c:tx>
            <c:strRef>
              <c:f>⑤現預金の変化!$W$7</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⑤現預金の変化!$X$7:$Y$7</c:f>
              <c:numCache>
                <c:formatCode>General</c:formatCode>
                <c:ptCount val="2"/>
                <c:pt idx="0" formatCode="#,##0;&quot;▲ &quot;#,##0">
                  <c:v>0</c:v>
                </c:pt>
              </c:numCache>
            </c:numRef>
          </c:val>
          <c:extLst>
            <c:ext xmlns:c16="http://schemas.microsoft.com/office/drawing/2014/chart" uri="{C3380CC4-5D6E-409C-BE32-E72D297353CC}">
              <c16:uniqueId val="{00000004-71EC-40D7-BE07-B581584947AD}"/>
            </c:ext>
          </c:extLst>
        </c:ser>
        <c:ser>
          <c:idx val="6"/>
          <c:order val="5"/>
          <c:tx>
            <c:strRef>
              <c:f>⑤現預金の変化!$W$6</c:f>
              <c:strCache>
                <c:ptCount val="1"/>
                <c:pt idx="0">
                  <c:v>現預金以外の流動資産</c:v>
                </c:pt>
              </c:strCache>
            </c:strRef>
          </c:tx>
          <c:spPr>
            <a:solidFill>
              <a:schemeClr val="accent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⑤現預金の変化!$X$6</c:f>
              <c:numCache>
                <c:formatCode>#,##0;"▲ "#,##0</c:formatCode>
                <c:ptCount val="1"/>
                <c:pt idx="0">
                  <c:v>0</c:v>
                </c:pt>
              </c:numCache>
            </c:numRef>
          </c:val>
          <c:extLst>
            <c:ext xmlns:c16="http://schemas.microsoft.com/office/drawing/2014/chart" uri="{C3380CC4-5D6E-409C-BE32-E72D297353CC}">
              <c16:uniqueId val="{00000006-71EC-40D7-BE07-B581584947AD}"/>
            </c:ext>
          </c:extLst>
        </c:ser>
        <c:ser>
          <c:idx val="3"/>
          <c:order val="6"/>
          <c:tx>
            <c:strRef>
              <c:f>⑤現預金の変化!$W$5</c:f>
              <c:strCache>
                <c:ptCount val="1"/>
                <c:pt idx="0">
                  <c:v>現預金</c:v>
                </c:pt>
              </c:strCache>
            </c:strRef>
          </c:tx>
          <c:spPr>
            <a:solidFill>
              <a:schemeClr val="accent4"/>
            </a:solidFill>
            <a:ln w="3810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⑤現預金の変化!$X$4:$Y$4</c:f>
              <c:strCache>
                <c:ptCount val="2"/>
                <c:pt idx="0">
                  <c:v>資産</c:v>
                </c:pt>
                <c:pt idx="1">
                  <c:v>負債＆資本</c:v>
                </c:pt>
              </c:strCache>
            </c:strRef>
          </c:cat>
          <c:val>
            <c:numRef>
              <c:f>⑤現預金の変化!$X$5:$Y$5</c:f>
              <c:numCache>
                <c:formatCode>General</c:formatCode>
                <c:ptCount val="2"/>
                <c:pt idx="0" formatCode="#,##0;&quot;▲ &quot;#,##0">
                  <c:v>0</c:v>
                </c:pt>
              </c:numCache>
            </c:numRef>
          </c:val>
          <c:extLst>
            <c:ext xmlns:c16="http://schemas.microsoft.com/office/drawing/2014/chart" uri="{C3380CC4-5D6E-409C-BE32-E72D297353CC}">
              <c16:uniqueId val="{00000005-71EC-40D7-BE07-B581584947AD}"/>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38100" cap="flat" cmpd="sng" algn="ctr">
      <a:solidFill>
        <a:srgbClr val="002060"/>
      </a:solidFill>
      <a:round/>
    </a:ln>
    <a:effectLst/>
  </c:spPr>
  <c:txPr>
    <a:bodyPr/>
    <a:lstStyle/>
    <a:p>
      <a:pPr>
        <a:defRPr sz="1400" b="1">
          <a:latin typeface="+mn-ea"/>
          <a:ea typeface="+mn-ea"/>
        </a:defRPr>
      </a:pPr>
      <a:endParaRPr lang="ja-JP"/>
    </a:p>
  </c:tx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前期の貸借対照表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780E-43C7-9D8F-D0AE237E1402}"/>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780E-43C7-9D8F-D0AE237E1402}"/>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780E-43C7-9D8F-D0AE237E1402}"/>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780E-43C7-9D8F-D0AE237E1402}"/>
            </c:ext>
          </c:extLst>
        </c:ser>
        <c:ser>
          <c:idx val="4"/>
          <c:order val="4"/>
          <c:tx>
            <c:strRef>
              <c:f>③決算書サマリBS!$S$6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780E-43C7-9D8F-D0AE237E1402}"/>
            </c:ext>
          </c:extLst>
        </c:ser>
        <c:ser>
          <c:idx val="3"/>
          <c:order val="5"/>
          <c:tx>
            <c:strRef>
              <c:f>③決算書サマリBS!$S$5</c:f>
              <c:strCache>
                <c:ptCount val="1"/>
                <c:pt idx="0">
                  <c:v>流動資産</c:v>
                </c:pt>
              </c:strCache>
            </c:strRef>
          </c:tx>
          <c:spPr>
            <a:solidFill>
              <a:schemeClr val="accent4"/>
            </a:solidFill>
            <a:ln>
              <a:noFill/>
            </a:ln>
            <a:effectLst/>
          </c:spPr>
          <c:invertIfNegative val="0"/>
          <c:dPt>
            <c:idx val="0"/>
            <c:invertIfNegative val="0"/>
            <c:bubble3D val="0"/>
            <c:extLst>
              <c:ext xmlns:c16="http://schemas.microsoft.com/office/drawing/2014/chart" uri="{C3380CC4-5D6E-409C-BE32-E72D297353CC}">
                <c16:uniqueId val="{00000005-780E-43C7-9D8F-D0AE237E1402}"/>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780E-43C7-9D8F-D0AE237E1402}"/>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当期の貸借対照表</a:t>
            </a:r>
            <a:endParaRPr lang="en-US" altLang="ja-JP" sz="1200"/>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en-US" altLang="ja-JP"/>
        </a:p>
      </c:txPr>
    </c:title>
    <c:autoTitleDeleted val="0"/>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9F6B-425E-B886-C1503C468EB8}"/>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9F6B-425E-B886-C1503C468EB8}"/>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9F6B-425E-B886-C1503C468EB8}"/>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9F6B-425E-B886-C1503C468EB8}"/>
            </c:ext>
          </c:extLst>
        </c:ser>
        <c:ser>
          <c:idx val="4"/>
          <c:order val="4"/>
          <c:tx>
            <c:strRef>
              <c:f>③決算書サマリBS!$W$6</c:f>
              <c:strCache>
                <c:ptCount val="1"/>
                <c:pt idx="0">
                  <c:v>固定資産</c:v>
                </c:pt>
              </c:strCache>
            </c:strRef>
          </c:tx>
          <c:spPr>
            <a:solidFill>
              <a:schemeClr val="accent5"/>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9F6B-425E-B886-C1503C468EB8}"/>
            </c:ext>
          </c:extLst>
        </c:ser>
        <c:ser>
          <c:idx val="3"/>
          <c:order val="5"/>
          <c:tx>
            <c:strRef>
              <c:f>③決算書サマリBS!$W$5</c:f>
              <c:strCache>
                <c:ptCount val="1"/>
                <c:pt idx="0">
                  <c:v>流動資産</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9F6B-425E-B886-C1503C468EB8}"/>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前期の貸借対照表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1467672420712854"/>
          <c:y val="0.11193970524415958"/>
          <c:w val="0.69623403351946078"/>
          <c:h val="0.73686617025774026"/>
        </c:manualLayout>
      </c:layout>
      <c:barChart>
        <c:barDir val="col"/>
        <c:grouping val="stacked"/>
        <c:varyColors val="0"/>
        <c:ser>
          <c:idx val="2"/>
          <c:order val="0"/>
          <c:tx>
            <c:strRef>
              <c:f>③決算書サマリBS!$S$10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③決算書サマリBS!$T$10:$U$10</c:f>
              <c:numCache>
                <c:formatCode>#,##0;"▲ "#,##0</c:formatCode>
                <c:ptCount val="2"/>
                <c:pt idx="1">
                  <c:v>0</c:v>
                </c:pt>
              </c:numCache>
            </c:numRef>
          </c:val>
          <c:extLst>
            <c:ext xmlns:c16="http://schemas.microsoft.com/office/drawing/2014/chart" uri="{C3380CC4-5D6E-409C-BE32-E72D297353CC}">
              <c16:uniqueId val="{00000000-53DF-49C5-B9F9-B5842E7C71E0}"/>
            </c:ext>
          </c:extLst>
        </c:ser>
        <c:ser>
          <c:idx val="1"/>
          <c:order val="1"/>
          <c:tx>
            <c:strRef>
              <c:f>③決算書サマリBS!$S$9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③決算書サマリBS!$T$9:$U$9</c:f>
              <c:numCache>
                <c:formatCode>#,##0;"▲ "#,##0</c:formatCode>
                <c:ptCount val="2"/>
                <c:pt idx="1">
                  <c:v>0</c:v>
                </c:pt>
              </c:numCache>
            </c:numRef>
          </c:val>
          <c:extLst>
            <c:ext xmlns:c16="http://schemas.microsoft.com/office/drawing/2014/chart" uri="{C3380CC4-5D6E-409C-BE32-E72D297353CC}">
              <c16:uniqueId val="{00000001-53DF-49C5-B9F9-B5842E7C71E0}"/>
            </c:ext>
          </c:extLst>
        </c:ser>
        <c:ser>
          <c:idx val="0"/>
          <c:order val="2"/>
          <c:tx>
            <c:strRef>
              <c:f>③決算書サマリBS!$S$8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③決算書サマリBS!$T$8:$U$8</c:f>
              <c:numCache>
                <c:formatCode>#,##0;"▲ "#,##0</c:formatCode>
                <c:ptCount val="2"/>
                <c:pt idx="1">
                  <c:v>0</c:v>
                </c:pt>
              </c:numCache>
            </c:numRef>
          </c:val>
          <c:extLst>
            <c:ext xmlns:c16="http://schemas.microsoft.com/office/drawing/2014/chart" uri="{C3380CC4-5D6E-409C-BE32-E72D297353CC}">
              <c16:uniqueId val="{00000002-53DF-49C5-B9F9-B5842E7C71E0}"/>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53DF-49C5-B9F9-B5842E7C71E0}"/>
            </c:ext>
          </c:extLst>
        </c:ser>
        <c:ser>
          <c:idx val="4"/>
          <c:order val="4"/>
          <c:tx>
            <c:strRef>
              <c:f>③決算書サマリBS!$S$6</c:f>
              <c:strCache>
                <c:ptCount val="1"/>
                <c:pt idx="0">
                  <c:v>固定資産</c:v>
                </c:pt>
              </c:strCache>
            </c:strRef>
          </c:tx>
          <c:spPr>
            <a:solidFill>
              <a:schemeClr val="accent5"/>
            </a:solidFill>
            <a:ln w="57150">
              <a:solidFill>
                <a:srgbClr val="FF0000"/>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③決算書サマリBS!$T$6:$U$6</c:f>
              <c:numCache>
                <c:formatCode>General</c:formatCode>
                <c:ptCount val="2"/>
                <c:pt idx="0" formatCode="#,##0;&quot;▲ &quot;#,##0">
                  <c:v>0</c:v>
                </c:pt>
              </c:numCache>
            </c:numRef>
          </c:val>
          <c:extLst>
            <c:ext xmlns:c16="http://schemas.microsoft.com/office/drawing/2014/chart" uri="{C3380CC4-5D6E-409C-BE32-E72D297353CC}">
              <c16:uniqueId val="{00000004-53DF-49C5-B9F9-B5842E7C71E0}"/>
            </c:ext>
          </c:extLst>
        </c:ser>
        <c:ser>
          <c:idx val="3"/>
          <c:order val="5"/>
          <c:tx>
            <c:strRef>
              <c:f>③決算書サマリBS!$S$5</c:f>
              <c:strCache>
                <c:ptCount val="1"/>
                <c:pt idx="0">
                  <c:v>流動資産</c:v>
                </c:pt>
              </c:strCache>
            </c:strRef>
          </c:tx>
          <c:spPr>
            <a:solidFill>
              <a:schemeClr val="accent4"/>
            </a:solidFill>
            <a:ln w="57150">
              <a:solidFill>
                <a:srgbClr val="FF0000"/>
              </a:solidFill>
            </a:ln>
            <a:effectLst/>
          </c:spPr>
          <c:invertIfNegative val="0"/>
          <c:dPt>
            <c:idx val="0"/>
            <c:invertIfNegative val="0"/>
            <c:bubble3D val="0"/>
            <c:extLst>
              <c:ext xmlns:c16="http://schemas.microsoft.com/office/drawing/2014/chart" uri="{C3380CC4-5D6E-409C-BE32-E72D297353CC}">
                <c16:uniqueId val="{00000005-53DF-49C5-B9F9-B5842E7C71E0}"/>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③決算書サマリBS!$T$4:$U$4</c:f>
              <c:strCache>
                <c:ptCount val="2"/>
                <c:pt idx="0">
                  <c:v>資産</c:v>
                </c:pt>
                <c:pt idx="1">
                  <c:v>負債＆資本</c:v>
                </c:pt>
              </c:strCache>
            </c:strRef>
          </c:cat>
          <c:val>
            <c:numRef>
              <c:f>③決算書サマリBS!$T$5:$U$5</c:f>
              <c:numCache>
                <c:formatCode>General</c:formatCode>
                <c:ptCount val="2"/>
                <c:pt idx="0" formatCode="#,##0;&quot;▲ &quot;#,##0">
                  <c:v>0</c:v>
                </c:pt>
              </c:numCache>
            </c:numRef>
          </c:val>
          <c:extLst>
            <c:ext xmlns:c16="http://schemas.microsoft.com/office/drawing/2014/chart" uri="{C3380CC4-5D6E-409C-BE32-E72D297353CC}">
              <c16:uniqueId val="{00000006-53DF-49C5-B9F9-B5842E7C71E0}"/>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a:t>当期の貸借対照表</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2744262020438935"/>
          <c:y val="0.11193971145123877"/>
          <c:w val="0.69623403351946078"/>
          <c:h val="0.73686617025774026"/>
        </c:manualLayout>
      </c:layout>
      <c:barChart>
        <c:barDir val="col"/>
        <c:grouping val="stacked"/>
        <c:varyColors val="0"/>
        <c:ser>
          <c:idx val="2"/>
          <c:order val="0"/>
          <c:tx>
            <c:strRef>
              <c:f>③決算書サマリBS!$W$10</c:f>
              <c:strCache>
                <c:ptCount val="1"/>
                <c:pt idx="0">
                  <c:v>純資産</c:v>
                </c:pt>
              </c:strCache>
            </c:strRef>
          </c:tx>
          <c:spPr>
            <a:solidFill>
              <a:schemeClr val="accent3"/>
            </a:solidFill>
            <a:ln w="76200">
              <a:solidFill>
                <a:srgbClr val="FF0000"/>
              </a:solidFill>
            </a:ln>
            <a:effectLst/>
          </c:spPr>
          <c:invertIfNegative val="0"/>
          <c:dLbls>
            <c:spPr>
              <a:noFill/>
              <a:ln>
                <a:noFill/>
              </a:ln>
              <a:effectLst/>
            </c:spPr>
            <c:txPr>
              <a:bodyPr rot="0" spcFirstLastPara="1" vertOverflow="ellipsis" vert="horz" wrap="square" anchor="ctr" anchorCtr="1"/>
              <a:lstStyle/>
              <a:p>
                <a:pPr>
                  <a:defRPr sz="1400" b="1" i="0" u="sng"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③決算書サマリBS!$X$10:$Y$10</c:f>
              <c:numCache>
                <c:formatCode>#,##0;"▲ "#,##0</c:formatCode>
                <c:ptCount val="2"/>
                <c:pt idx="1">
                  <c:v>0</c:v>
                </c:pt>
              </c:numCache>
            </c:numRef>
          </c:val>
          <c:extLst>
            <c:ext xmlns:c16="http://schemas.microsoft.com/office/drawing/2014/chart" uri="{C3380CC4-5D6E-409C-BE32-E72D297353CC}">
              <c16:uniqueId val="{00000000-8A08-42D8-B41A-B34F0594DBD5}"/>
            </c:ext>
          </c:extLst>
        </c:ser>
        <c:ser>
          <c:idx val="1"/>
          <c:order val="1"/>
          <c:tx>
            <c:strRef>
              <c:f>③決算書サマリBS!$W$9</c:f>
              <c:strCache>
                <c:ptCount val="1"/>
                <c:pt idx="0">
                  <c:v>固定負債</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③決算書サマリBS!$X$9:$Y$9</c:f>
              <c:numCache>
                <c:formatCode>#,##0;"▲ "#,##0</c:formatCode>
                <c:ptCount val="2"/>
                <c:pt idx="1">
                  <c:v>0</c:v>
                </c:pt>
              </c:numCache>
            </c:numRef>
          </c:val>
          <c:extLst>
            <c:ext xmlns:c16="http://schemas.microsoft.com/office/drawing/2014/chart" uri="{C3380CC4-5D6E-409C-BE32-E72D297353CC}">
              <c16:uniqueId val="{00000001-8A08-42D8-B41A-B34F0594DBD5}"/>
            </c:ext>
          </c:extLst>
        </c:ser>
        <c:ser>
          <c:idx val="0"/>
          <c:order val="2"/>
          <c:tx>
            <c:strRef>
              <c:f>③決算書サマリBS!$W$8</c:f>
              <c:strCache>
                <c:ptCount val="1"/>
                <c:pt idx="0">
                  <c:v>流動負債</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③決算書サマリBS!$X$8:$Y$8</c:f>
              <c:numCache>
                <c:formatCode>#,##0;"▲ "#,##0</c:formatCode>
                <c:ptCount val="2"/>
                <c:pt idx="1">
                  <c:v>0</c:v>
                </c:pt>
              </c:numCache>
            </c:numRef>
          </c:val>
          <c:extLst>
            <c:ext xmlns:c16="http://schemas.microsoft.com/office/drawing/2014/chart" uri="{C3380CC4-5D6E-409C-BE32-E72D297353CC}">
              <c16:uniqueId val="{00000002-8A08-42D8-B41A-B34F0594DBD5}"/>
            </c:ext>
          </c:extLst>
        </c:ser>
        <c:ser>
          <c:idx val="5"/>
          <c:order val="3"/>
          <c:tx>
            <c:strRef>
              <c:f>③決算書サマリBS!$S$7</c:f>
              <c:strCache>
                <c:ptCount val="1"/>
                <c:pt idx="0">
                  <c:v>繰延資産</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80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③決算書サマリBS!$T$7:$U$7</c:f>
              <c:numCache>
                <c:formatCode>General</c:formatCode>
                <c:ptCount val="2"/>
                <c:pt idx="0" formatCode="#,##0;&quot;▲ &quot;#,##0">
                  <c:v>0</c:v>
                </c:pt>
              </c:numCache>
            </c:numRef>
          </c:val>
          <c:extLst>
            <c:ext xmlns:c16="http://schemas.microsoft.com/office/drawing/2014/chart" uri="{C3380CC4-5D6E-409C-BE32-E72D297353CC}">
              <c16:uniqueId val="{00000003-8A08-42D8-B41A-B34F0594DBD5}"/>
            </c:ext>
          </c:extLst>
        </c:ser>
        <c:ser>
          <c:idx val="4"/>
          <c:order val="4"/>
          <c:tx>
            <c:strRef>
              <c:f>③決算書サマリBS!$W$6</c:f>
              <c:strCache>
                <c:ptCount val="1"/>
                <c:pt idx="0">
                  <c:v>固定資産</c:v>
                </c:pt>
              </c:strCache>
            </c:strRef>
          </c:tx>
          <c:spPr>
            <a:solidFill>
              <a:schemeClr val="accent5"/>
            </a:solidFill>
            <a:ln w="57150">
              <a:solidFill>
                <a:srgbClr val="FF0000"/>
              </a:solid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③決算書サマリBS!$X$6:$Y$6</c:f>
              <c:numCache>
                <c:formatCode>General</c:formatCode>
                <c:ptCount val="2"/>
                <c:pt idx="0" formatCode="#,##0;&quot;▲ &quot;#,##0">
                  <c:v>0</c:v>
                </c:pt>
              </c:numCache>
            </c:numRef>
          </c:val>
          <c:extLst>
            <c:ext xmlns:c16="http://schemas.microsoft.com/office/drawing/2014/chart" uri="{C3380CC4-5D6E-409C-BE32-E72D297353CC}">
              <c16:uniqueId val="{00000004-8A08-42D8-B41A-B34F0594DBD5}"/>
            </c:ext>
          </c:extLst>
        </c:ser>
        <c:ser>
          <c:idx val="3"/>
          <c:order val="5"/>
          <c:tx>
            <c:strRef>
              <c:f>③決算書サマリBS!$W$5</c:f>
              <c:strCache>
                <c:ptCount val="1"/>
                <c:pt idx="0">
                  <c:v>流動資産</c:v>
                </c:pt>
              </c:strCache>
            </c:strRef>
          </c:tx>
          <c:spPr>
            <a:solidFill>
              <a:schemeClr val="accent4"/>
            </a:solidFill>
            <a:ln w="57150">
              <a:solidFill>
                <a:srgbClr val="FF0000"/>
              </a:solidFill>
            </a:ln>
            <a:effectLst/>
          </c:spPr>
          <c:invertIfNegative val="0"/>
          <c:dLbls>
            <c:spPr>
              <a:noFill/>
              <a:ln>
                <a:noFill/>
              </a:ln>
              <a:effectLst/>
            </c:spPr>
            <c:txPr>
              <a:bodyPr rot="0" spcFirstLastPara="1" vertOverflow="ellipsis" vert="horz" wrap="square" anchor="ctr" anchorCtr="1"/>
              <a:lstStyle/>
              <a:p>
                <a:pPr>
                  <a:defRPr sz="1050" b="1" i="0" u="none" strike="noStrike" kern="1200" baseline="0">
                    <a:solidFill>
                      <a:schemeClr val="tx1">
                        <a:lumMod val="75000"/>
                        <a:lumOff val="25000"/>
                      </a:schemeClr>
                    </a:solidFill>
                    <a:latin typeface="+mn-ea"/>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③決算書サマリBS!$X$4:$Y$4</c:f>
              <c:strCache>
                <c:ptCount val="2"/>
                <c:pt idx="0">
                  <c:v>資産</c:v>
                </c:pt>
                <c:pt idx="1">
                  <c:v>負債＆資本</c:v>
                </c:pt>
              </c:strCache>
            </c:strRef>
          </c:cat>
          <c:val>
            <c:numRef>
              <c:f>③決算書サマリBS!$X$5:$Y$5</c:f>
              <c:numCache>
                <c:formatCode>General</c:formatCode>
                <c:ptCount val="2"/>
                <c:pt idx="0" formatCode="#,##0;&quot;▲ &quot;#,##0">
                  <c:v>0</c:v>
                </c:pt>
              </c:numCache>
            </c:numRef>
          </c:val>
          <c:extLst>
            <c:ext xmlns:c16="http://schemas.microsoft.com/office/drawing/2014/chart" uri="{C3380CC4-5D6E-409C-BE32-E72D297353CC}">
              <c16:uniqueId val="{00000005-8A08-42D8-B41A-B34F0594DBD5}"/>
            </c:ext>
          </c:extLst>
        </c:ser>
        <c:dLbls>
          <c:dLblPos val="ctr"/>
          <c:showLegendKey val="0"/>
          <c:showVal val="1"/>
          <c:showCatName val="0"/>
          <c:showSerName val="0"/>
          <c:showPercent val="0"/>
          <c:showBubbleSize val="0"/>
        </c:dLbls>
        <c:gapWidth val="0"/>
        <c:overlap val="100"/>
        <c:axId val="933070896"/>
        <c:axId val="933071224"/>
      </c:barChart>
      <c:catAx>
        <c:axId val="9330708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1224"/>
        <c:crosses val="autoZero"/>
        <c:auto val="1"/>
        <c:lblAlgn val="ctr"/>
        <c:lblOffset val="100"/>
        <c:noMultiLvlLbl val="0"/>
      </c:catAx>
      <c:valAx>
        <c:axId val="9330712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ea"/>
                <a:ea typeface="+mn-ea"/>
                <a:cs typeface="+mn-cs"/>
              </a:defRPr>
            </a:pPr>
            <a:endParaRPr lang="ja-JP"/>
          </a:p>
        </c:txPr>
        <c:crossAx val="933070896"/>
        <c:crosses val="autoZero"/>
        <c:crossBetween val="between"/>
      </c:valAx>
      <c:spPr>
        <a:noFill/>
        <a:ln>
          <a:noFill/>
        </a:ln>
        <a:effectLst/>
      </c:spPr>
    </c:plotArea>
    <c:plotVisOnly val="1"/>
    <c:dispBlanksAs val="gap"/>
    <c:showDLblsOverMax val="0"/>
  </c:chart>
  <c:spPr>
    <a:solidFill>
      <a:schemeClr val="bg1"/>
    </a:solidFill>
    <a:ln w="28575" cap="flat" cmpd="sng" algn="ctr">
      <a:noFill/>
      <a:round/>
    </a:ln>
    <a:effectLst/>
  </c:spPr>
  <c:txPr>
    <a:bodyPr/>
    <a:lstStyle/>
    <a:p>
      <a:pPr>
        <a:defRPr sz="800" b="1">
          <a:latin typeface="+mn-ea"/>
          <a:ea typeface="+mn-ea"/>
        </a:defRPr>
      </a:pPr>
      <a:endParaRPr lang="ja-JP"/>
    </a:p>
  </c:txPr>
  <c:printSettings>
    <c:headerFooter/>
    <c:pageMargins b="0.75" l="0.7" r="0.7" t="0.75" header="0.3" footer="0.3"/>
    <c:pageSetup orientation="portrait"/>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tx>
        <cx:txData>
          <cx:v>キャッシュフローの増減要因</cx:v>
        </cx:txData>
      </cx:tx>
      <cx:txPr>
        <a:bodyPr spcFirstLastPara="1" vertOverflow="ellipsis" horzOverflow="overflow" wrap="square" lIns="0" tIns="0" rIns="0" bIns="0" anchor="ctr" anchorCtr="1"/>
        <a:lstStyle/>
        <a:p>
          <a:pPr algn="ctr" rtl="0">
            <a:defRPr/>
          </a:pPr>
          <a:r>
            <a:rPr lang="ja-JP" altLang="en-US" sz="1400" b="1" i="0" u="none" strike="noStrike" baseline="0">
              <a:solidFill>
                <a:sysClr val="windowText" lastClr="000000">
                  <a:lumMod val="65000"/>
                  <a:lumOff val="35000"/>
                </a:sysClr>
              </a:solidFill>
              <a:latin typeface="Calibri" panose="020F0502020204030204"/>
              <a:ea typeface="游ゴシック" panose="020B0400000000000000" pitchFamily="50" charset="-128"/>
            </a:rPr>
            <a:t>キャッシュフローの増減要因</a:t>
          </a:r>
        </a:p>
      </cx:txPr>
    </cx:title>
    <cx:plotArea>
      <cx:plotAreaRegion>
        <cx:series layoutId="waterfall" uniqueId="{C261A407-C4CF-4320-9D41-92668E57EDE4}">
          <cx:dataPt idx="0">
            <cx:spPr>
              <a:ln w="38100">
                <a:solidFill>
                  <a:srgbClr val="FF0000"/>
                </a:solidFill>
              </a:ln>
            </cx:spPr>
          </cx:dataPt>
          <cx:dataLabels pos="outEnd">
            <cx:txPr>
              <a:bodyPr spcFirstLastPara="1" vertOverflow="ellipsis" horzOverflow="overflow" wrap="square" lIns="0" tIns="0" rIns="0" bIns="0" anchor="ctr" anchorCtr="1"/>
              <a:lstStyle/>
              <a:p>
                <a:pPr algn="ctr" rtl="0">
                  <a:defRPr sz="1400"/>
                </a:pPr>
                <a:endParaRPr lang="ja-JP" altLang="en-US" sz="1400" b="0" i="0" u="none" strike="noStrike" baseline="0">
                  <a:solidFill>
                    <a:sysClr val="windowText" lastClr="000000">
                      <a:lumMod val="65000"/>
                      <a:lumOff val="35000"/>
                    </a:sysClr>
                  </a:solidFill>
                  <a:latin typeface="Calibri" panose="020F0502020204030204"/>
                  <a:ea typeface="游ゴシック" panose="020B0400000000000000" pitchFamily="50" charset="-128"/>
                </a:endParaRPr>
              </a:p>
            </cx:txPr>
            <cx:visibility seriesName="0" categoryName="0" value="1"/>
          </cx:dataLabels>
          <cx:dataId val="0"/>
          <cx:layoutPr>
            <cx:subtotals>
              <cx:idx val="0"/>
              <cx:idx val="1"/>
              <cx:idx val="2"/>
              <cx:idx val="3"/>
            </cx:subtotals>
          </cx:layoutPr>
        </cx:series>
      </cx:plotAreaRegion>
      <cx:axis id="0">
        <cx:catScaling gapWidth="0.150000006"/>
        <cx:tickLabels/>
        <cx:txPr>
          <a:bodyPr spcFirstLastPara="1" vertOverflow="ellipsis" horzOverflow="overflow" wrap="square" lIns="0" tIns="0" rIns="0" bIns="0" anchor="ctr" anchorCtr="1"/>
          <a:lstStyle/>
          <a:p>
            <a:pPr algn="ctr" rtl="0">
              <a:defRPr sz="1000"/>
            </a:pPr>
            <a:endParaRPr lang="ja-JP" altLang="en-US" sz="1000" b="0" i="0" u="none" strike="noStrike" baseline="0">
              <a:solidFill>
                <a:sysClr val="windowText" lastClr="000000">
                  <a:lumMod val="65000"/>
                  <a:lumOff val="35000"/>
                </a:sysClr>
              </a:solidFill>
              <a:latin typeface="Calibri" panose="020F0502020204030204"/>
              <a:ea typeface="游ゴシック" panose="020B0400000000000000" pitchFamily="50" charset="-128"/>
            </a:endParaRPr>
          </a:p>
        </cx:txPr>
      </cx:axis>
      <cx:axis id="1">
        <cx:valScaling/>
        <cx:majorGridlines/>
        <cx:tickLabels/>
      </cx:axis>
    </cx:plotArea>
  </cx:chart>
  <cx:clrMapOvr bg1="lt1" tx1="dk1" bg2="lt2" tx2="dk2" accent1="accent1" accent2="accent2" accent3="accent3" accent4="accent4" accent5="accent5" accent6="accent6" hlink="hlink" folHlink="folHlink"/>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val">
        <cx:f>_xlchart.v1.3</cx:f>
      </cx:numDim>
    </cx:data>
  </cx:chartData>
  <cx:chart>
    <cx:title pos="t" align="ctr" overlay="0">
      <cx:tx>
        <cx:txData>
          <cx:v>キャッシュフローの増減要因</cx:v>
        </cx:txData>
      </cx:tx>
      <cx:txPr>
        <a:bodyPr spcFirstLastPara="1" vertOverflow="ellipsis" horzOverflow="overflow" wrap="square" lIns="0" tIns="0" rIns="0" bIns="0" anchor="ctr" anchorCtr="1"/>
        <a:lstStyle/>
        <a:p>
          <a:pPr algn="ctr" rtl="0">
            <a:defRPr/>
          </a:pPr>
          <a:r>
            <a:rPr lang="ja-JP" altLang="en-US" sz="1400" b="1" i="0" u="none" strike="noStrike" baseline="0">
              <a:solidFill>
                <a:sysClr val="windowText" lastClr="000000">
                  <a:lumMod val="65000"/>
                  <a:lumOff val="35000"/>
                </a:sysClr>
              </a:solidFill>
              <a:latin typeface="Calibri" panose="020F0502020204030204"/>
              <a:ea typeface="游ゴシック" panose="020B0400000000000000" pitchFamily="50" charset="-128"/>
            </a:rPr>
            <a:t>キャッシュフローの増減要因</a:t>
          </a:r>
        </a:p>
      </cx:txPr>
    </cx:title>
    <cx:plotArea>
      <cx:plotAreaRegion>
        <cx:series layoutId="waterfall" uniqueId="{C261A407-C4CF-4320-9D41-92668E57EDE4}">
          <cx:dataPt idx="0">
            <cx:spPr>
              <a:ln w="38100">
                <a:solidFill>
                  <a:srgbClr val="FF0000"/>
                </a:solidFill>
              </a:ln>
            </cx:spPr>
          </cx:dataPt>
          <cx:dataLabels pos="outEnd">
            <cx:txPr>
              <a:bodyPr spcFirstLastPara="1" vertOverflow="ellipsis" horzOverflow="overflow" wrap="square" lIns="0" tIns="0" rIns="0" bIns="0" anchor="ctr" anchorCtr="1"/>
              <a:lstStyle/>
              <a:p>
                <a:pPr algn="ctr" rtl="0">
                  <a:defRPr sz="1400"/>
                </a:pPr>
                <a:endParaRPr lang="ja-JP" altLang="en-US" sz="1400" b="0" i="0" u="none" strike="noStrike" baseline="0">
                  <a:solidFill>
                    <a:sysClr val="windowText" lastClr="000000">
                      <a:lumMod val="65000"/>
                      <a:lumOff val="35000"/>
                    </a:sysClr>
                  </a:solidFill>
                  <a:latin typeface="Calibri" panose="020F0502020204030204"/>
                  <a:ea typeface="游ゴシック" panose="020B0400000000000000" pitchFamily="50" charset="-128"/>
                </a:endParaRPr>
              </a:p>
            </cx:txPr>
            <cx:visibility seriesName="0" categoryName="0" value="1"/>
          </cx:dataLabels>
          <cx:dataId val="0"/>
          <cx:layoutPr>
            <cx:subtotals>
              <cx:idx val="0"/>
              <cx:idx val="1"/>
              <cx:idx val="2"/>
              <cx:idx val="3"/>
            </cx:subtotals>
          </cx:layoutPr>
        </cx:series>
      </cx:plotAreaRegion>
      <cx:axis id="0">
        <cx:catScaling gapWidth="0.150000006"/>
        <cx:tickLabels/>
        <cx:txPr>
          <a:bodyPr spcFirstLastPara="1" vertOverflow="ellipsis" horzOverflow="overflow" wrap="square" lIns="0" tIns="0" rIns="0" bIns="0" anchor="ctr" anchorCtr="1"/>
          <a:lstStyle/>
          <a:p>
            <a:pPr algn="ctr" rtl="0">
              <a:defRPr sz="1000"/>
            </a:pPr>
            <a:endParaRPr lang="ja-JP" altLang="en-US" sz="1000" b="0" i="0" u="none" strike="noStrike" baseline="0">
              <a:solidFill>
                <a:sysClr val="windowText" lastClr="000000">
                  <a:lumMod val="65000"/>
                  <a:lumOff val="35000"/>
                </a:sysClr>
              </a:solidFill>
              <a:latin typeface="Calibri" panose="020F0502020204030204"/>
              <a:ea typeface="游ゴシック" panose="020B0400000000000000" pitchFamily="50" charset="-128"/>
            </a:endParaRPr>
          </a:p>
        </cx:txPr>
      </cx:axis>
      <cx:axis id="1">
        <cx:valScaling/>
        <cx:majorGridlines/>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val">
        <cx:f>_xlchart.v1.5</cx:f>
      </cx:numDim>
    </cx:data>
    <cx:data id="1">
      <cx:strDim type="cat">
        <cx:f>_xlchart.v1.4</cx:f>
      </cx:strDim>
      <cx:numDim type="val">
        <cx:f>_xlchart.v1.6</cx:f>
      </cx:numDim>
    </cx:data>
  </cx:chartData>
  <cx:chart>
    <cx:title pos="t" align="ctr" overlay="0">
      <cx:tx>
        <cx:txData>
          <cx:v>当期純利益の変化要因</cx:v>
        </cx:txData>
      </cx:tx>
      <cx:txPr>
        <a:bodyPr spcFirstLastPara="1" vertOverflow="ellipsis" horzOverflow="overflow" wrap="square" lIns="0" tIns="0" rIns="0" bIns="0" anchor="ctr" anchorCtr="1"/>
        <a:lstStyle/>
        <a:p>
          <a:pPr algn="ctr" rtl="0">
            <a:defRPr sz="2000" b="1"/>
          </a:pPr>
          <a:r>
            <a:rPr lang="ja-JP" altLang="en-US" sz="2000" b="1" i="0" u="none" strike="noStrike" baseline="0">
              <a:solidFill>
                <a:sysClr val="windowText" lastClr="000000">
                  <a:lumMod val="65000"/>
                  <a:lumOff val="35000"/>
                </a:sysClr>
              </a:solidFill>
              <a:latin typeface="Calibri" panose="020F0502020204030204"/>
              <a:ea typeface="游ゴシック" panose="020B0400000000000000" pitchFamily="50" charset="-128"/>
            </a:rPr>
            <a:t>当期純利益の変化要因</a:t>
          </a:r>
        </a:p>
      </cx:txPr>
    </cx:title>
    <cx:plotArea>
      <cx:plotAreaRegion>
        <cx:series layoutId="waterfall" uniqueId="{018D557E-B090-4CD9-9955-3AB583BE8E4E}" formatIdx="0">
          <cx:spPr>
            <a:solidFill>
              <a:schemeClr val="accent2">
                <a:lumMod val="40000"/>
                <a:lumOff val="60000"/>
              </a:schemeClr>
            </a:solidFill>
          </cx:spPr>
          <cx:dataPt idx="0">
            <cx:spPr>
              <a:ln>
                <a:solidFill>
                  <a:srgbClr val="FF0000"/>
                </a:solidFill>
              </a:ln>
            </cx:spPr>
          </cx:dataPt>
          <cx:dataLabels>
            <cx:txPr>
              <a:bodyPr vertOverflow="overflow" horzOverflow="overflow" wrap="square" lIns="0" tIns="0" rIns="0" bIns="0"/>
              <a:lstStyle/>
              <a:p>
                <a:pPr algn="ctr" rtl="0">
                  <a:defRPr sz="2000" b="0" i="0">
                    <a:solidFill>
                      <a:srgbClr val="595959"/>
                    </a:solidFill>
                    <a:latin typeface="Calibri" panose="020F0502020204030204" pitchFamily="34" charset="0"/>
                    <a:ea typeface="Calibri" panose="020F0502020204030204" pitchFamily="34" charset="0"/>
                    <a:cs typeface="Calibri" panose="020F0502020204030204" pitchFamily="34" charset="0"/>
                  </a:defRPr>
                </a:pPr>
                <a:endParaRPr lang="ja-JP" altLang="en-US" sz="2000"/>
              </a:p>
            </cx:txPr>
            <cx:visibility seriesName="0" categoryName="0" value="1"/>
          </cx:dataLabels>
          <cx:dataId val="0"/>
          <cx:layoutPr>
            <cx:subtotals>
              <cx:idx val="0"/>
              <cx:idx val="1"/>
              <cx:idx val="2"/>
              <cx:idx val="3"/>
              <cx:idx val="4"/>
              <cx:idx val="5"/>
              <cx:idx val="6"/>
            </cx:subtotals>
          </cx:layoutPr>
        </cx:series>
        <cx:series layoutId="waterfall" hidden="1" uniqueId="{78EB89BE-037D-48DD-B766-F28E99C67682}" formatIdx="1">
          <cx:dataLabels>
            <cx:txPr>
              <a:bodyPr vertOverflow="overflow" horzOverflow="overflow" wrap="square" lIns="0" tIns="0" rIns="0" bIns="0"/>
              <a:lstStyle/>
              <a:p>
                <a:pPr algn="ctr" rtl="0">
                  <a:defRPr sz="2000" b="0" i="0">
                    <a:solidFill>
                      <a:srgbClr val="595959"/>
                    </a:solidFill>
                    <a:latin typeface="Calibri" panose="020F0502020204030204" pitchFamily="34" charset="0"/>
                    <a:ea typeface="Calibri" panose="020F0502020204030204" pitchFamily="34" charset="0"/>
                    <a:cs typeface="Calibri" panose="020F0502020204030204" pitchFamily="34" charset="0"/>
                  </a:defRPr>
                </a:pPr>
                <a:endParaRPr lang="ja-JP" altLang="en-US" sz="2000"/>
              </a:p>
            </cx:txPr>
            <cx:visibility seriesName="0" categoryName="0" value="1"/>
          </cx:dataLabels>
          <cx:dataId val="1"/>
          <cx:layoutPr>
            <cx:subtotals/>
          </cx:layoutPr>
        </cx:series>
      </cx:plotAreaRegion>
      <cx:axis id="0">
        <cx:catScaling gapWidth="0.5"/>
        <cx:tickLabels/>
        <cx:txPr>
          <a:bodyPr vertOverflow="overflow" horzOverflow="overflow" wrap="square" lIns="0" tIns="0" rIns="0" bIns="0"/>
          <a:lstStyle/>
          <a:p>
            <a:pPr algn="ctr" rtl="0">
              <a:defRPr sz="1400" b="0" i="0">
                <a:solidFill>
                  <a:srgbClr val="595959"/>
                </a:solidFill>
                <a:latin typeface="Calibri" panose="020F0502020204030204" pitchFamily="34" charset="0"/>
                <a:ea typeface="Calibri" panose="020F0502020204030204" pitchFamily="34" charset="0"/>
                <a:cs typeface="Calibri" panose="020F0502020204030204" pitchFamily="34" charset="0"/>
              </a:defRPr>
            </a:pPr>
            <a:endParaRPr lang="ja-JP" altLang="en-US" sz="1400"/>
          </a:p>
        </cx:txPr>
      </cx:axis>
      <cx:axis id="1">
        <cx:valScaling/>
        <cx:majorGridlines/>
        <cx:tickLabels/>
        <cx:txPr>
          <a:bodyPr vertOverflow="overflow" horzOverflow="overflow" wrap="square" lIns="0" tIns="0" rIns="0" bIns="0"/>
          <a:lstStyle/>
          <a:p>
            <a:pPr algn="ctr" rtl="0">
              <a:defRPr sz="2000" b="0" i="0">
                <a:solidFill>
                  <a:srgbClr val="595959"/>
                </a:solidFill>
                <a:latin typeface="Calibri" panose="020F0502020204030204" pitchFamily="34" charset="0"/>
                <a:ea typeface="Calibri" panose="020F0502020204030204" pitchFamily="34" charset="0"/>
                <a:cs typeface="Calibri" panose="020F0502020204030204" pitchFamily="34" charset="0"/>
              </a:defRPr>
            </a:pPr>
            <a:endParaRPr lang="ja-JP" altLang="en-US" sz="2000"/>
          </a:p>
        </cx:txPr>
      </cx:axis>
    </cx:plotArea>
  </cx:chart>
</cx:chartSpace>
</file>

<file path=xl/charts/colors1.xml><?xml version="1.0" encoding="utf-8"?>
<cs:colorStyle xmlns:cs="http://schemas.microsoft.com/office/drawing/2012/chartStyle" xmlns:a="http://schemas.openxmlformats.org/drawingml/2006/main" meth="withinLinearReversed" id="22">
  <a:schemeClr val="accent2"/>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microsoft.com/office/2014/relationships/chartEx" Target="../charts/chartEx3.xml"/></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microsoft.com/office/2014/relationships/chartEx" Target="../charts/chartEx1.xml"/></Relationships>
</file>

<file path=xl/drawings/_rels/drawing7.xml.rels><?xml version="1.0" encoding="UTF-8" standalone="yes"?>
<Relationships xmlns="http://schemas.openxmlformats.org/package/2006/relationships"><Relationship Id="rId1" Type="http://schemas.microsoft.com/office/2014/relationships/chartEx" Target="../charts/chartEx2.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image" Target="../media/image2.jpeg"/><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image" Target="../media/image2.jpeg"/><Relationship Id="rId4"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editAs="oneCell">
    <xdr:from>
      <xdr:col>11</xdr:col>
      <xdr:colOff>870857</xdr:colOff>
      <xdr:row>17</xdr:row>
      <xdr:rowOff>56108</xdr:rowOff>
    </xdr:from>
    <xdr:to>
      <xdr:col>14</xdr:col>
      <xdr:colOff>320221</xdr:colOff>
      <xdr:row>20</xdr:row>
      <xdr:rowOff>407004</xdr:rowOff>
    </xdr:to>
    <xdr:pic>
      <xdr:nvPicPr>
        <xdr:cNvPr id="4" name="図 3">
          <a:extLst>
            <a:ext uri="{FF2B5EF4-FFF2-40B4-BE49-F238E27FC236}">
              <a16:creationId xmlns:a16="http://schemas.microsoft.com/office/drawing/2014/main" id="{090C7364-2149-321A-3BE1-5E0106EDC4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49000" y="7088279"/>
          <a:ext cx="2225221" cy="15918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417764</xdr:colOff>
      <xdr:row>5</xdr:row>
      <xdr:rowOff>350920</xdr:rowOff>
    </xdr:from>
    <xdr:to>
      <xdr:col>14</xdr:col>
      <xdr:colOff>401051</xdr:colOff>
      <xdr:row>22</xdr:row>
      <xdr:rowOff>284078</xdr:rowOff>
    </xdr:to>
    <mc:AlternateContent xmlns:mc="http://schemas.openxmlformats.org/markup-compatibility/2006">
      <mc:Choice xmlns:cx1="http://schemas.microsoft.com/office/drawing/2015/9/8/chartex" Requires="cx1">
        <xdr:graphicFrame macro="">
          <xdr:nvGraphicFramePr>
            <xdr:cNvPr id="2" name="グラフ 1">
              <a:extLst>
                <a:ext uri="{FF2B5EF4-FFF2-40B4-BE49-F238E27FC236}">
                  <a16:creationId xmlns:a16="http://schemas.microsoft.com/office/drawing/2014/main" id="{AD668E4B-4D06-B53B-247D-C68ECBC505A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5065964" y="2408320"/>
              <a:ext cx="8350047" cy="6928318"/>
            </a:xfrm>
            <a:prstGeom prst="rect">
              <a:avLst/>
            </a:prstGeom>
            <a:solidFill>
              <a:prstClr val="white"/>
            </a:solidFill>
            <a:ln w="1">
              <a:solidFill>
                <a:prstClr val="green"/>
              </a:solidFill>
            </a:ln>
          </xdr:spPr>
          <xdr:txBody>
            <a:bodyPr vertOverflow="clip" horzOverflow="clip"/>
            <a:lstStyle/>
            <a:p>
              <a:r>
                <a:rPr lang="ja-JP" altLang="en-US" sz="1100"/>
                <a:t>この図は、お使いのバージョンの Excel では利用できません。
この図形を編集するか、このブックを異なるファイル形式に保存すると、グラフが恒久的に壊れます。</a:t>
              </a: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7</xdr:col>
      <xdr:colOff>337984</xdr:colOff>
      <xdr:row>3</xdr:row>
      <xdr:rowOff>61451</xdr:rowOff>
    </xdr:from>
    <xdr:to>
      <xdr:col>25</xdr:col>
      <xdr:colOff>276532</xdr:colOff>
      <xdr:row>10</xdr:row>
      <xdr:rowOff>170090</xdr:rowOff>
    </xdr:to>
    <xdr:sp macro="" textlink="">
      <xdr:nvSpPr>
        <xdr:cNvPr id="2" name="吹き出し: 角を丸めた四角形 1">
          <a:extLst>
            <a:ext uri="{FF2B5EF4-FFF2-40B4-BE49-F238E27FC236}">
              <a16:creationId xmlns:a16="http://schemas.microsoft.com/office/drawing/2014/main" id="{234400BA-9259-41C3-A10F-1C667D4D3E5E}"/>
            </a:ext>
          </a:extLst>
        </xdr:cNvPr>
        <xdr:cNvSpPr/>
      </xdr:nvSpPr>
      <xdr:spPr>
        <a:xfrm>
          <a:off x="3671734" y="775826"/>
          <a:ext cx="8511048" cy="1775514"/>
        </a:xfrm>
        <a:prstGeom prst="wedgeRoundRectCallout">
          <a:avLst>
            <a:gd name="adj1" fmla="val 64832"/>
            <a:gd name="adj2" fmla="val 1174"/>
            <a:gd name="adj3" fmla="val 16667"/>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kern="1200">
              <a:solidFill>
                <a:sysClr val="windowText" lastClr="000000"/>
              </a:solidFill>
            </a:rPr>
            <a:t>粗利益とは</a:t>
          </a:r>
          <a:r>
            <a:rPr kumimoji="1" lang="en-US" altLang="ja-JP" sz="2800" b="1" kern="1200">
              <a:solidFill>
                <a:srgbClr val="FF0000"/>
              </a:solidFill>
            </a:rPr>
            <a:t>【</a:t>
          </a:r>
          <a:r>
            <a:rPr kumimoji="1" lang="ja-JP" altLang="en-US" sz="2800" b="1" kern="1200">
              <a:solidFill>
                <a:srgbClr val="FF0000"/>
              </a:solidFill>
            </a:rPr>
            <a:t>企業が提供する付加価値</a:t>
          </a:r>
          <a:r>
            <a:rPr kumimoji="1" lang="en-US" altLang="ja-JP" sz="2800" b="1" kern="1200">
              <a:solidFill>
                <a:srgbClr val="FF0000"/>
              </a:solidFill>
            </a:rPr>
            <a:t>】</a:t>
          </a:r>
          <a:r>
            <a:rPr kumimoji="1" lang="ja-JP" altLang="en-US" sz="2800" kern="1200">
              <a:solidFill>
                <a:sysClr val="windowText" lastClr="000000"/>
              </a:solidFill>
            </a:rPr>
            <a:t>の事を指します。自社が提供している付加価値は何なのか？を言語化しておきましょう。</a:t>
          </a:r>
        </a:p>
      </xdr:txBody>
    </xdr:sp>
    <xdr:clientData/>
  </xdr:twoCellAnchor>
  <xdr:twoCellAnchor>
    <xdr:from>
      <xdr:col>18</xdr:col>
      <xdr:colOff>271112</xdr:colOff>
      <xdr:row>14</xdr:row>
      <xdr:rowOff>265689</xdr:rowOff>
    </xdr:from>
    <xdr:to>
      <xdr:col>36</xdr:col>
      <xdr:colOff>209660</xdr:colOff>
      <xdr:row>19</xdr:row>
      <xdr:rowOff>173510</xdr:rowOff>
    </xdr:to>
    <xdr:sp macro="" textlink="">
      <xdr:nvSpPr>
        <xdr:cNvPr id="3" name="吹き出し: 角を丸めた四角形 2">
          <a:extLst>
            <a:ext uri="{FF2B5EF4-FFF2-40B4-BE49-F238E27FC236}">
              <a16:creationId xmlns:a16="http://schemas.microsoft.com/office/drawing/2014/main" id="{C828A48F-3348-49AB-9848-B18346AB7071}"/>
            </a:ext>
          </a:extLst>
        </xdr:cNvPr>
        <xdr:cNvSpPr/>
      </xdr:nvSpPr>
      <xdr:spPr>
        <a:xfrm>
          <a:off x="8843612" y="3570864"/>
          <a:ext cx="8511048" cy="1127021"/>
        </a:xfrm>
        <a:prstGeom prst="wedgeRoundRectCallout">
          <a:avLst>
            <a:gd name="adj1" fmla="val -67563"/>
            <a:gd name="adj2" fmla="val -1662"/>
            <a:gd name="adj3" fmla="val 16667"/>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kern="1200">
              <a:solidFill>
                <a:sysClr val="windowText" lastClr="000000"/>
              </a:solidFill>
            </a:rPr>
            <a:t>営業利益とは</a:t>
          </a:r>
          <a:r>
            <a:rPr kumimoji="1" lang="en-US" altLang="ja-JP" sz="2800" b="1" kern="1200">
              <a:solidFill>
                <a:srgbClr val="FF0000"/>
              </a:solidFill>
            </a:rPr>
            <a:t>【</a:t>
          </a:r>
          <a:r>
            <a:rPr kumimoji="1" lang="ja-JP" altLang="en-US" sz="2800" b="1" kern="1200">
              <a:solidFill>
                <a:srgbClr val="FF0000"/>
              </a:solidFill>
            </a:rPr>
            <a:t>企業が本業で稼いだ利益</a:t>
          </a:r>
          <a:r>
            <a:rPr kumimoji="1" lang="en-US" altLang="ja-JP" sz="2800" b="1" kern="1200">
              <a:solidFill>
                <a:srgbClr val="FF0000"/>
              </a:solidFill>
            </a:rPr>
            <a:t>】</a:t>
          </a:r>
          <a:r>
            <a:rPr kumimoji="1" lang="ja-JP" altLang="en-US" sz="2800" kern="1200">
              <a:solidFill>
                <a:sysClr val="windowText" lastClr="000000"/>
              </a:solidFill>
            </a:rPr>
            <a:t>の事を指します。</a:t>
          </a:r>
        </a:p>
      </xdr:txBody>
    </xdr:sp>
    <xdr:clientData/>
  </xdr:twoCellAnchor>
  <xdr:twoCellAnchor>
    <xdr:from>
      <xdr:col>9</xdr:col>
      <xdr:colOff>122904</xdr:colOff>
      <xdr:row>37</xdr:row>
      <xdr:rowOff>122905</xdr:rowOff>
    </xdr:from>
    <xdr:to>
      <xdr:col>27</xdr:col>
      <xdr:colOff>184355</xdr:colOff>
      <xdr:row>42</xdr:row>
      <xdr:rowOff>30726</xdr:rowOff>
    </xdr:to>
    <xdr:sp macro="" textlink="">
      <xdr:nvSpPr>
        <xdr:cNvPr id="4" name="吹き出し: 角を丸めた四角形 3">
          <a:extLst>
            <a:ext uri="{FF2B5EF4-FFF2-40B4-BE49-F238E27FC236}">
              <a16:creationId xmlns:a16="http://schemas.microsoft.com/office/drawing/2014/main" id="{F88666CE-178D-44C8-8751-ECC54C8AE2C9}"/>
            </a:ext>
          </a:extLst>
        </xdr:cNvPr>
        <xdr:cNvSpPr/>
      </xdr:nvSpPr>
      <xdr:spPr>
        <a:xfrm>
          <a:off x="4409154" y="8933530"/>
          <a:ext cx="8633951" cy="1098446"/>
        </a:xfrm>
        <a:prstGeom prst="wedgeRoundRectCallout">
          <a:avLst>
            <a:gd name="adj1" fmla="val -66198"/>
            <a:gd name="adj2" fmla="val -203730"/>
            <a:gd name="adj3" fmla="val 16667"/>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kern="1200">
              <a:solidFill>
                <a:sysClr val="windowText" lastClr="000000"/>
              </a:solidFill>
            </a:rPr>
            <a:t>経常利益とは</a:t>
          </a:r>
          <a:r>
            <a:rPr kumimoji="1" lang="en-US" altLang="ja-JP" sz="2800" b="1" kern="1200">
              <a:solidFill>
                <a:srgbClr val="FF0000"/>
              </a:solidFill>
            </a:rPr>
            <a:t>【</a:t>
          </a:r>
          <a:r>
            <a:rPr kumimoji="1" lang="ja-JP" altLang="en-US" sz="2800" b="1" kern="1200">
              <a:solidFill>
                <a:srgbClr val="FF0000"/>
              </a:solidFill>
            </a:rPr>
            <a:t>企業が通常の事業活動で稼いだ利益</a:t>
          </a:r>
          <a:r>
            <a:rPr kumimoji="1" lang="en-US" altLang="ja-JP" sz="2800" b="1" kern="1200">
              <a:solidFill>
                <a:srgbClr val="FF0000"/>
              </a:solidFill>
            </a:rPr>
            <a:t>】</a:t>
          </a:r>
          <a:r>
            <a:rPr kumimoji="1" lang="ja-JP" altLang="en-US" sz="2800" b="0" kern="1200">
              <a:solidFill>
                <a:sysClr val="windowText" lastClr="000000"/>
              </a:solidFill>
            </a:rPr>
            <a:t>の事を指します。</a:t>
          </a:r>
        </a:p>
      </xdr:txBody>
    </xdr:sp>
    <xdr:clientData/>
  </xdr:twoCellAnchor>
  <xdr:twoCellAnchor>
    <xdr:from>
      <xdr:col>1</xdr:col>
      <xdr:colOff>169957</xdr:colOff>
      <xdr:row>58</xdr:row>
      <xdr:rowOff>91514</xdr:rowOff>
    </xdr:from>
    <xdr:to>
      <xdr:col>27</xdr:col>
      <xdr:colOff>448236</xdr:colOff>
      <xdr:row>69</xdr:row>
      <xdr:rowOff>28014</xdr:rowOff>
    </xdr:to>
    <xdr:sp macro="" textlink="">
      <xdr:nvSpPr>
        <xdr:cNvPr id="5" name="四角形: 角を丸くする 4">
          <a:extLst>
            <a:ext uri="{FF2B5EF4-FFF2-40B4-BE49-F238E27FC236}">
              <a16:creationId xmlns:a16="http://schemas.microsoft.com/office/drawing/2014/main" id="{34124EFA-A588-4D35-AEC5-E3649492E1B2}"/>
            </a:ext>
          </a:extLst>
        </xdr:cNvPr>
        <xdr:cNvSpPr/>
      </xdr:nvSpPr>
      <xdr:spPr>
        <a:xfrm>
          <a:off x="646207" y="13902764"/>
          <a:ext cx="12660779" cy="2555875"/>
        </a:xfrm>
        <a:prstGeom prst="round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800" kern="1200"/>
        </a:p>
      </xdr:txBody>
    </xdr:sp>
    <xdr:clientData/>
  </xdr:twoCellAnchor>
  <xdr:twoCellAnchor>
    <xdr:from>
      <xdr:col>1</xdr:col>
      <xdr:colOff>444500</xdr:colOff>
      <xdr:row>57</xdr:row>
      <xdr:rowOff>31750</xdr:rowOff>
    </xdr:from>
    <xdr:to>
      <xdr:col>7</xdr:col>
      <xdr:colOff>158750</xdr:colOff>
      <xdr:row>59</xdr:row>
      <xdr:rowOff>158750</xdr:rowOff>
    </xdr:to>
    <xdr:sp macro="" textlink="">
      <xdr:nvSpPr>
        <xdr:cNvPr id="6" name="四角形: 角を丸くする 5">
          <a:extLst>
            <a:ext uri="{FF2B5EF4-FFF2-40B4-BE49-F238E27FC236}">
              <a16:creationId xmlns:a16="http://schemas.microsoft.com/office/drawing/2014/main" id="{15E9A05F-CDA2-45B5-8EA0-E826E9EEFF2B}"/>
            </a:ext>
          </a:extLst>
        </xdr:cNvPr>
        <xdr:cNvSpPr/>
      </xdr:nvSpPr>
      <xdr:spPr>
        <a:xfrm>
          <a:off x="920750" y="13604875"/>
          <a:ext cx="2571750" cy="603250"/>
        </a:xfrm>
        <a:prstGeom prst="roundRect">
          <a:avLst/>
        </a:prstGeom>
        <a:ln>
          <a:no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3600" b="1" kern="1200">
              <a:solidFill>
                <a:schemeClr val="bg1"/>
              </a:solidFill>
            </a:rPr>
            <a:t>ポイント</a:t>
          </a:r>
        </a:p>
      </xdr:txBody>
    </xdr:sp>
    <xdr:clientData/>
  </xdr:twoCellAnchor>
  <xdr:twoCellAnchor>
    <xdr:from>
      <xdr:col>25</xdr:col>
      <xdr:colOff>364191</xdr:colOff>
      <xdr:row>22</xdr:row>
      <xdr:rowOff>224117</xdr:rowOff>
    </xdr:from>
    <xdr:to>
      <xdr:col>43</xdr:col>
      <xdr:colOff>302739</xdr:colOff>
      <xdr:row>27</xdr:row>
      <xdr:rowOff>131938</xdr:rowOff>
    </xdr:to>
    <xdr:sp macro="" textlink="">
      <xdr:nvSpPr>
        <xdr:cNvPr id="7" name="吹き出し: 角を丸めた四角形 6">
          <a:extLst>
            <a:ext uri="{FF2B5EF4-FFF2-40B4-BE49-F238E27FC236}">
              <a16:creationId xmlns:a16="http://schemas.microsoft.com/office/drawing/2014/main" id="{E582BBFA-1571-4FA7-A716-6B5AB5CFE140}"/>
            </a:ext>
          </a:extLst>
        </xdr:cNvPr>
        <xdr:cNvSpPr/>
      </xdr:nvSpPr>
      <xdr:spPr>
        <a:xfrm>
          <a:off x="12270441" y="5462867"/>
          <a:ext cx="8511048" cy="1098446"/>
        </a:xfrm>
        <a:prstGeom prst="wedgeRoundRectCallout">
          <a:avLst>
            <a:gd name="adj1" fmla="val -57359"/>
            <a:gd name="adj2" fmla="val 85362"/>
            <a:gd name="adj3" fmla="val 16667"/>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800" kern="1200">
              <a:solidFill>
                <a:sysClr val="windowText" lastClr="000000"/>
              </a:solidFill>
            </a:rPr>
            <a:t>固定費とは</a:t>
          </a:r>
          <a:r>
            <a:rPr kumimoji="1" lang="en-US" altLang="ja-JP" sz="2800" b="1" kern="1200">
              <a:solidFill>
                <a:srgbClr val="FF0000"/>
              </a:solidFill>
            </a:rPr>
            <a:t>【</a:t>
          </a:r>
          <a:r>
            <a:rPr kumimoji="1" lang="ja-JP" altLang="en-US" sz="2800" b="1" kern="1200">
              <a:solidFill>
                <a:srgbClr val="FF0000"/>
              </a:solidFill>
            </a:rPr>
            <a:t>粗利益を生み出すために必要な投資</a:t>
          </a:r>
          <a:r>
            <a:rPr kumimoji="1" lang="en-US" altLang="ja-JP" sz="2800" b="1" kern="1200">
              <a:solidFill>
                <a:srgbClr val="FF0000"/>
              </a:solidFill>
            </a:rPr>
            <a:t>】</a:t>
          </a:r>
          <a:r>
            <a:rPr kumimoji="1" lang="ja-JP" altLang="en-US" sz="2800" kern="1200">
              <a:solidFill>
                <a:sysClr val="windowText" lastClr="000000"/>
              </a:solidFill>
            </a:rPr>
            <a:t>の事を指します。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122904</xdr:colOff>
      <xdr:row>37</xdr:row>
      <xdr:rowOff>122904</xdr:rowOff>
    </xdr:from>
    <xdr:to>
      <xdr:col>27</xdr:col>
      <xdr:colOff>184355</xdr:colOff>
      <xdr:row>42</xdr:row>
      <xdr:rowOff>262758</xdr:rowOff>
    </xdr:to>
    <xdr:sp macro="" textlink="">
      <xdr:nvSpPr>
        <xdr:cNvPr id="2" name="吹き出し: 角を丸めた四角形 1">
          <a:extLst>
            <a:ext uri="{FF2B5EF4-FFF2-40B4-BE49-F238E27FC236}">
              <a16:creationId xmlns:a16="http://schemas.microsoft.com/office/drawing/2014/main" id="{A652C940-71B7-4B11-BA36-51D3E33C3310}"/>
            </a:ext>
          </a:extLst>
        </xdr:cNvPr>
        <xdr:cNvSpPr/>
      </xdr:nvSpPr>
      <xdr:spPr>
        <a:xfrm>
          <a:off x="4409154" y="8695404"/>
          <a:ext cx="8633951" cy="1301904"/>
        </a:xfrm>
        <a:prstGeom prst="wedgeRoundRectCallout">
          <a:avLst>
            <a:gd name="adj1" fmla="val -65147"/>
            <a:gd name="adj2" fmla="val -181803"/>
            <a:gd name="adj3" fmla="val 16667"/>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2800">
              <a:solidFill>
                <a:sysClr val="windowText" lastClr="000000"/>
              </a:solidFill>
            </a:rPr>
            <a:t>ROA</a:t>
          </a:r>
          <a:r>
            <a:rPr lang="ja-JP" altLang="en-US" sz="2800">
              <a:solidFill>
                <a:sysClr val="windowText" lastClr="000000"/>
              </a:solidFill>
            </a:rPr>
            <a:t>は</a:t>
          </a:r>
          <a:r>
            <a:rPr lang="en-US" altLang="ja-JP" sz="2800">
              <a:solidFill>
                <a:srgbClr val="FF0000"/>
              </a:solidFill>
            </a:rPr>
            <a:t>【</a:t>
          </a:r>
          <a:r>
            <a:rPr lang="ja-JP" altLang="en-US" sz="2800" b="1">
              <a:solidFill>
                <a:srgbClr val="FF0000"/>
              </a:solidFill>
            </a:rPr>
            <a:t>企業が持つ全ての資産をどれだけ効率的に使って利益を上げているか</a:t>
          </a:r>
          <a:r>
            <a:rPr lang="en-US" altLang="ja-JP" sz="2800" b="1">
              <a:solidFill>
                <a:srgbClr val="FF0000"/>
              </a:solidFill>
            </a:rPr>
            <a:t>】</a:t>
          </a:r>
          <a:r>
            <a:rPr lang="ja-JP" altLang="en-US" sz="2800">
              <a:solidFill>
                <a:sysClr val="windowText" lastClr="000000"/>
              </a:solidFill>
            </a:rPr>
            <a:t>を示しています。</a:t>
          </a:r>
          <a:endParaRPr kumimoji="1" lang="ja-JP" altLang="en-US" sz="2800" b="0" kern="1200">
            <a:solidFill>
              <a:sysClr val="windowText" lastClr="000000"/>
            </a:solidFill>
          </a:endParaRPr>
        </a:p>
      </xdr:txBody>
    </xdr:sp>
    <xdr:clientData/>
  </xdr:twoCellAnchor>
  <xdr:twoCellAnchor>
    <xdr:from>
      <xdr:col>1</xdr:col>
      <xdr:colOff>254000</xdr:colOff>
      <xdr:row>58</xdr:row>
      <xdr:rowOff>63500</xdr:rowOff>
    </xdr:from>
    <xdr:to>
      <xdr:col>28</xdr:col>
      <xdr:colOff>254000</xdr:colOff>
      <xdr:row>68</xdr:row>
      <xdr:rowOff>32845</xdr:rowOff>
    </xdr:to>
    <xdr:sp macro="" textlink="">
      <xdr:nvSpPr>
        <xdr:cNvPr id="3" name="四角形: 角を丸くする 2">
          <a:extLst>
            <a:ext uri="{FF2B5EF4-FFF2-40B4-BE49-F238E27FC236}">
              <a16:creationId xmlns:a16="http://schemas.microsoft.com/office/drawing/2014/main" id="{C162C935-3F34-46FD-B9C4-7CA164DC11B7}"/>
            </a:ext>
          </a:extLst>
        </xdr:cNvPr>
        <xdr:cNvSpPr/>
      </xdr:nvSpPr>
      <xdr:spPr>
        <a:xfrm>
          <a:off x="730250" y="13636625"/>
          <a:ext cx="12858750" cy="2350595"/>
        </a:xfrm>
        <a:prstGeom prst="roundRect">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800" kern="1200"/>
        </a:p>
      </xdr:txBody>
    </xdr:sp>
    <xdr:clientData/>
  </xdr:twoCellAnchor>
  <xdr:twoCellAnchor>
    <xdr:from>
      <xdr:col>1</xdr:col>
      <xdr:colOff>444500</xdr:colOff>
      <xdr:row>57</xdr:row>
      <xdr:rowOff>31750</xdr:rowOff>
    </xdr:from>
    <xdr:to>
      <xdr:col>7</xdr:col>
      <xdr:colOff>158750</xdr:colOff>
      <xdr:row>59</xdr:row>
      <xdr:rowOff>158750</xdr:rowOff>
    </xdr:to>
    <xdr:sp macro="" textlink="">
      <xdr:nvSpPr>
        <xdr:cNvPr id="4" name="四角形: 角を丸くする 3">
          <a:extLst>
            <a:ext uri="{FF2B5EF4-FFF2-40B4-BE49-F238E27FC236}">
              <a16:creationId xmlns:a16="http://schemas.microsoft.com/office/drawing/2014/main" id="{5B2F4C80-2A34-4D20-A245-8EFB364316BA}"/>
            </a:ext>
          </a:extLst>
        </xdr:cNvPr>
        <xdr:cNvSpPr/>
      </xdr:nvSpPr>
      <xdr:spPr>
        <a:xfrm>
          <a:off x="920750" y="13366750"/>
          <a:ext cx="2571750" cy="603250"/>
        </a:xfrm>
        <a:prstGeom prst="roundRect">
          <a:avLst/>
        </a:prstGeom>
        <a:ln>
          <a:no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3600" b="1" kern="1200">
              <a:solidFill>
                <a:schemeClr val="bg1"/>
              </a:solidFill>
            </a:rPr>
            <a:t>ポイント</a:t>
          </a:r>
        </a:p>
      </xdr:txBody>
    </xdr:sp>
    <xdr:clientData/>
  </xdr:twoCellAnchor>
  <xdr:oneCellAnchor>
    <xdr:from>
      <xdr:col>39</xdr:col>
      <xdr:colOff>272144</xdr:colOff>
      <xdr:row>47</xdr:row>
      <xdr:rowOff>87382</xdr:rowOff>
    </xdr:from>
    <xdr:ext cx="10579554" cy="7044555"/>
    <xdr:pic>
      <xdr:nvPicPr>
        <xdr:cNvPr id="5" name="Picture 2" descr="ROE（自己資本利益率）、ROA（総資産利益率）とは？ これらの ...">
          <a:extLst>
            <a:ext uri="{FF2B5EF4-FFF2-40B4-BE49-F238E27FC236}">
              <a16:creationId xmlns:a16="http://schemas.microsoft.com/office/drawing/2014/main" id="{9A56D97E-2077-40BE-A4A1-2DBEB72C10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45894" y="11041132"/>
          <a:ext cx="10579554" cy="704455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3.xml><?xml version="1.0" encoding="utf-8"?>
<xdr:wsDr xmlns:xdr="http://schemas.openxmlformats.org/drawingml/2006/spreadsheetDrawing" xmlns:a="http://schemas.openxmlformats.org/drawingml/2006/main">
  <xdr:twoCellAnchor>
    <xdr:from>
      <xdr:col>9</xdr:col>
      <xdr:colOff>190500</xdr:colOff>
      <xdr:row>1</xdr:row>
      <xdr:rowOff>158750</xdr:rowOff>
    </xdr:from>
    <xdr:to>
      <xdr:col>16</xdr:col>
      <xdr:colOff>472778</xdr:colOff>
      <xdr:row>10</xdr:row>
      <xdr:rowOff>126500</xdr:rowOff>
    </xdr:to>
    <xdr:grpSp>
      <xdr:nvGrpSpPr>
        <xdr:cNvPr id="6" name="グループ化 5">
          <a:extLst>
            <a:ext uri="{FF2B5EF4-FFF2-40B4-BE49-F238E27FC236}">
              <a16:creationId xmlns:a16="http://schemas.microsoft.com/office/drawing/2014/main" id="{26EE876B-CED7-A196-9E6F-32E38804936C}"/>
            </a:ext>
          </a:extLst>
        </xdr:cNvPr>
        <xdr:cNvGrpSpPr>
          <a:grpSpLocks noChangeAspect="1"/>
        </xdr:cNvGrpSpPr>
      </xdr:nvGrpSpPr>
      <xdr:grpSpPr>
        <a:xfrm>
          <a:off x="7476473" y="555408"/>
          <a:ext cx="6200826" cy="3537667"/>
          <a:chOff x="8815917" y="1566333"/>
          <a:chExt cx="7791219" cy="4381890"/>
        </a:xfrm>
      </xdr:grpSpPr>
      <xdr:pic>
        <xdr:nvPicPr>
          <xdr:cNvPr id="2" name="table">
            <a:extLst>
              <a:ext uri="{FF2B5EF4-FFF2-40B4-BE49-F238E27FC236}">
                <a16:creationId xmlns:a16="http://schemas.microsoft.com/office/drawing/2014/main" id="{7DF31DB1-B8D2-13EA-83AD-9D6313BFECE5}"/>
              </a:ext>
            </a:extLst>
          </xdr:cNvPr>
          <xdr:cNvPicPr>
            <a:picLocks noChangeAspect="1"/>
          </xdr:cNvPicPr>
        </xdr:nvPicPr>
        <xdr:blipFill>
          <a:blip xmlns:r="http://schemas.openxmlformats.org/officeDocument/2006/relationships" r:embed="rId1"/>
          <a:stretch>
            <a:fillRect/>
          </a:stretch>
        </xdr:blipFill>
        <xdr:spPr>
          <a:xfrm>
            <a:off x="8837888" y="2471836"/>
            <a:ext cx="7769248" cy="3476387"/>
          </a:xfrm>
          <a:prstGeom prst="rect">
            <a:avLst/>
          </a:prstGeom>
        </xdr:spPr>
      </xdr:pic>
      <xdr:sp macro="" textlink="">
        <xdr:nvSpPr>
          <xdr:cNvPr id="3" name="四角形: 角を丸くする 2">
            <a:extLst>
              <a:ext uri="{FF2B5EF4-FFF2-40B4-BE49-F238E27FC236}">
                <a16:creationId xmlns:a16="http://schemas.microsoft.com/office/drawing/2014/main" id="{648265C4-7ED5-45E1-7F59-0334CA9835D5}"/>
              </a:ext>
            </a:extLst>
          </xdr:cNvPr>
          <xdr:cNvSpPr/>
        </xdr:nvSpPr>
        <xdr:spPr>
          <a:xfrm>
            <a:off x="8815917" y="1583066"/>
            <a:ext cx="3906596"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50</a:t>
            </a:r>
            <a:r>
              <a:rPr kumimoji="1" lang="ja-JP" altLang="en-US" sz="2400" b="1"/>
              <a:t>％超の議決権</a:t>
            </a:r>
            <a:endParaRPr kumimoji="1" lang="en-US" altLang="ja-JP" sz="2400" b="1"/>
          </a:p>
        </xdr:txBody>
      </xdr:sp>
      <xdr:sp macro="" textlink="">
        <xdr:nvSpPr>
          <xdr:cNvPr id="4" name="四角形: 角を丸くする 3">
            <a:extLst>
              <a:ext uri="{FF2B5EF4-FFF2-40B4-BE49-F238E27FC236}">
                <a16:creationId xmlns:a16="http://schemas.microsoft.com/office/drawing/2014/main" id="{7E137E1F-EB1E-04E3-9C4E-8E39827E91EC}"/>
              </a:ext>
            </a:extLst>
          </xdr:cNvPr>
          <xdr:cNvSpPr/>
        </xdr:nvSpPr>
        <xdr:spPr>
          <a:xfrm>
            <a:off x="12773206" y="1566333"/>
            <a:ext cx="3793404" cy="640080"/>
          </a:xfrm>
          <a:prstGeom prst="roundRect">
            <a:avLst/>
          </a:prstGeom>
          <a:solidFill>
            <a:srgbClr val="4FB9A7"/>
          </a:solidFill>
          <a:ln>
            <a:solidFill>
              <a:srgbClr val="4FB9A7"/>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en-US" altLang="ja-JP" sz="2400" b="1"/>
              <a:t>3</a:t>
            </a:r>
            <a:r>
              <a:rPr kumimoji="1" lang="ja-JP" altLang="en-US" sz="2400" b="1"/>
              <a:t>分の</a:t>
            </a:r>
            <a:r>
              <a:rPr kumimoji="1" lang="en-US" altLang="ja-JP" sz="2400" b="1"/>
              <a:t>2</a:t>
            </a:r>
            <a:r>
              <a:rPr kumimoji="1" lang="ja-JP" altLang="en-US" sz="2400" b="1"/>
              <a:t>以上の議決権</a:t>
            </a:r>
            <a:endParaRPr kumimoji="1" lang="en-US" altLang="ja-JP" sz="2400" b="1"/>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74239</xdr:colOff>
      <xdr:row>3</xdr:row>
      <xdr:rowOff>50147</xdr:rowOff>
    </xdr:from>
    <xdr:to>
      <xdr:col>6</xdr:col>
      <xdr:colOff>0</xdr:colOff>
      <xdr:row>11</xdr:row>
      <xdr:rowOff>460375</xdr:rowOff>
    </xdr:to>
    <xdr:graphicFrame macro="">
      <xdr:nvGraphicFramePr>
        <xdr:cNvPr id="2" name="グラフ 1">
          <a:extLst>
            <a:ext uri="{FF2B5EF4-FFF2-40B4-BE49-F238E27FC236}">
              <a16:creationId xmlns:a16="http://schemas.microsoft.com/office/drawing/2014/main" id="{B0DAD766-25B5-4234-A810-4A931F4F40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632739</xdr:colOff>
      <xdr:row>4</xdr:row>
      <xdr:rowOff>1</xdr:rowOff>
    </xdr:from>
    <xdr:to>
      <xdr:col>3</xdr:col>
      <xdr:colOff>870863</xdr:colOff>
      <xdr:row>5</xdr:row>
      <xdr:rowOff>381000</xdr:rowOff>
    </xdr:to>
    <xdr:sp macro="" textlink="">
      <xdr:nvSpPr>
        <xdr:cNvPr id="5" name="矢印: 右 4">
          <a:extLst>
            <a:ext uri="{FF2B5EF4-FFF2-40B4-BE49-F238E27FC236}">
              <a16:creationId xmlns:a16="http://schemas.microsoft.com/office/drawing/2014/main" id="{2619D168-6029-9828-658E-F80AA7E6D5E0}"/>
            </a:ext>
          </a:extLst>
        </xdr:cNvPr>
        <xdr:cNvSpPr/>
      </xdr:nvSpPr>
      <xdr:spPr>
        <a:xfrm rot="16200000">
          <a:off x="2234980" y="1908403"/>
          <a:ext cx="789213" cy="238124"/>
        </a:xfrm>
        <a:prstGeom prst="rightArrow">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612322</xdr:colOff>
      <xdr:row>4</xdr:row>
      <xdr:rowOff>13607</xdr:rowOff>
    </xdr:from>
    <xdr:to>
      <xdr:col>5</xdr:col>
      <xdr:colOff>857250</xdr:colOff>
      <xdr:row>6</xdr:row>
      <xdr:rowOff>408213</xdr:rowOff>
    </xdr:to>
    <xdr:sp macro="" textlink="">
      <xdr:nvSpPr>
        <xdr:cNvPr id="6" name="矢印: 右 5">
          <a:extLst>
            <a:ext uri="{FF2B5EF4-FFF2-40B4-BE49-F238E27FC236}">
              <a16:creationId xmlns:a16="http://schemas.microsoft.com/office/drawing/2014/main" id="{3A55EF18-B90D-4CF1-9F86-929ACC876636}"/>
            </a:ext>
          </a:extLst>
        </xdr:cNvPr>
        <xdr:cNvSpPr/>
      </xdr:nvSpPr>
      <xdr:spPr>
        <a:xfrm rot="5400000">
          <a:off x="3884839" y="2129518"/>
          <a:ext cx="1211035" cy="244928"/>
        </a:xfrm>
        <a:prstGeom prst="rightArrow">
          <a:avLst/>
        </a:prstGeom>
        <a:solidFill>
          <a:schemeClr val="bg1">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7</xdr:col>
      <xdr:colOff>598714</xdr:colOff>
      <xdr:row>3</xdr:row>
      <xdr:rowOff>27214</xdr:rowOff>
    </xdr:from>
    <xdr:to>
      <xdr:col>7</xdr:col>
      <xdr:colOff>857253</xdr:colOff>
      <xdr:row>6</xdr:row>
      <xdr:rowOff>394607</xdr:rowOff>
    </xdr:to>
    <xdr:sp macro="" textlink="">
      <xdr:nvSpPr>
        <xdr:cNvPr id="7" name="矢印: 右 6">
          <a:extLst>
            <a:ext uri="{FF2B5EF4-FFF2-40B4-BE49-F238E27FC236}">
              <a16:creationId xmlns:a16="http://schemas.microsoft.com/office/drawing/2014/main" id="{F55F9450-257F-4F32-802E-731008A65E66}"/>
            </a:ext>
          </a:extLst>
        </xdr:cNvPr>
        <xdr:cNvSpPr/>
      </xdr:nvSpPr>
      <xdr:spPr>
        <a:xfrm rot="16200000">
          <a:off x="5565323" y="1918605"/>
          <a:ext cx="1592036" cy="258539"/>
        </a:xfrm>
        <a:prstGeom prst="rightArrow">
          <a:avLst/>
        </a:prstGeom>
        <a:solidFill>
          <a:schemeClr val="bg1">
            <a:lumMod val="6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435429</xdr:colOff>
      <xdr:row>1</xdr:row>
      <xdr:rowOff>299358</xdr:rowOff>
    </xdr:from>
    <xdr:to>
      <xdr:col>3</xdr:col>
      <xdr:colOff>163285</xdr:colOff>
      <xdr:row>4</xdr:row>
      <xdr:rowOff>176894</xdr:rowOff>
    </xdr:to>
    <xdr:sp macro="" textlink="">
      <xdr:nvSpPr>
        <xdr:cNvPr id="8" name="吹き出し: 四角形 7">
          <a:extLst>
            <a:ext uri="{FF2B5EF4-FFF2-40B4-BE49-F238E27FC236}">
              <a16:creationId xmlns:a16="http://schemas.microsoft.com/office/drawing/2014/main" id="{7780D133-B2FA-4367-D978-5574B8FF8ECE}"/>
            </a:ext>
          </a:extLst>
        </xdr:cNvPr>
        <xdr:cNvSpPr/>
      </xdr:nvSpPr>
      <xdr:spPr>
        <a:xfrm>
          <a:off x="435429" y="707572"/>
          <a:ext cx="1605642" cy="1102179"/>
        </a:xfrm>
        <a:prstGeom prst="wedgeRectCallout">
          <a:avLst>
            <a:gd name="adj1" fmla="val 5438"/>
            <a:gd name="adj2" fmla="val 98302"/>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kern="1200">
              <a:solidFill>
                <a:sysClr val="windowText" lastClr="000000"/>
              </a:solidFill>
            </a:rPr>
            <a:t>期首の</a:t>
          </a:r>
          <a:endParaRPr kumimoji="1" lang="en-US" altLang="ja-JP" sz="1800" b="1" kern="1200">
            <a:solidFill>
              <a:sysClr val="windowText" lastClr="000000"/>
            </a:solidFill>
          </a:endParaRPr>
        </a:p>
        <a:p>
          <a:pPr algn="ctr"/>
          <a:r>
            <a:rPr kumimoji="1" lang="ja-JP" altLang="en-US" sz="1800" b="1" kern="1200">
              <a:solidFill>
                <a:sysClr val="windowText" lastClr="000000"/>
              </a:solidFill>
            </a:rPr>
            <a:t>現預金</a:t>
          </a:r>
        </a:p>
      </xdr:txBody>
    </xdr:sp>
    <xdr:clientData/>
  </xdr:twoCellAnchor>
  <xdr:twoCellAnchor>
    <xdr:from>
      <xdr:col>11</xdr:col>
      <xdr:colOff>340178</xdr:colOff>
      <xdr:row>2</xdr:row>
      <xdr:rowOff>-1</xdr:rowOff>
    </xdr:from>
    <xdr:to>
      <xdr:col>13</xdr:col>
      <xdr:colOff>68035</xdr:colOff>
      <xdr:row>4</xdr:row>
      <xdr:rowOff>285750</xdr:rowOff>
    </xdr:to>
    <xdr:sp macro="" textlink="">
      <xdr:nvSpPr>
        <xdr:cNvPr id="9" name="吹き出し: 四角形 8">
          <a:extLst>
            <a:ext uri="{FF2B5EF4-FFF2-40B4-BE49-F238E27FC236}">
              <a16:creationId xmlns:a16="http://schemas.microsoft.com/office/drawing/2014/main" id="{F3E781E3-2467-4E49-BCAD-B77BEE6AFB9E}"/>
            </a:ext>
          </a:extLst>
        </xdr:cNvPr>
        <xdr:cNvSpPr/>
      </xdr:nvSpPr>
      <xdr:spPr>
        <a:xfrm>
          <a:off x="9729107" y="816428"/>
          <a:ext cx="1605642" cy="1102179"/>
        </a:xfrm>
        <a:prstGeom prst="wedgeRectCallout">
          <a:avLst>
            <a:gd name="adj1" fmla="val -64901"/>
            <a:gd name="adj2" fmla="val 61265"/>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kern="1200">
              <a:solidFill>
                <a:sysClr val="windowText" lastClr="000000"/>
              </a:solidFill>
            </a:rPr>
            <a:t>期末の</a:t>
          </a:r>
          <a:endParaRPr kumimoji="1" lang="en-US" altLang="ja-JP" sz="1800" b="1" kern="1200">
            <a:solidFill>
              <a:sysClr val="windowText" lastClr="000000"/>
            </a:solidFill>
          </a:endParaRPr>
        </a:p>
        <a:p>
          <a:pPr algn="ctr"/>
          <a:r>
            <a:rPr kumimoji="1" lang="ja-JP" altLang="en-US" sz="1800" b="1" kern="1200">
              <a:solidFill>
                <a:sysClr val="windowText" lastClr="000000"/>
              </a:solidFill>
            </a:rPr>
            <a:t>現預金</a:t>
          </a:r>
        </a:p>
      </xdr:txBody>
    </xdr:sp>
    <xdr:clientData/>
  </xdr:twoCellAnchor>
  <xdr:twoCellAnchor>
    <xdr:from>
      <xdr:col>2</xdr:col>
      <xdr:colOff>503464</xdr:colOff>
      <xdr:row>9</xdr:row>
      <xdr:rowOff>163285</xdr:rowOff>
    </xdr:from>
    <xdr:to>
      <xdr:col>8</xdr:col>
      <xdr:colOff>870857</xdr:colOff>
      <xdr:row>9</xdr:row>
      <xdr:rowOff>176893</xdr:rowOff>
    </xdr:to>
    <xdr:cxnSp macro="">
      <xdr:nvCxnSpPr>
        <xdr:cNvPr id="14" name="直線矢印コネクタ 13">
          <a:extLst>
            <a:ext uri="{FF2B5EF4-FFF2-40B4-BE49-F238E27FC236}">
              <a16:creationId xmlns:a16="http://schemas.microsoft.com/office/drawing/2014/main" id="{611F112A-3849-C012-F18D-C404527CE2A7}"/>
            </a:ext>
          </a:extLst>
        </xdr:cNvPr>
        <xdr:cNvCxnSpPr/>
      </xdr:nvCxnSpPr>
      <xdr:spPr>
        <a:xfrm>
          <a:off x="2381250" y="3837214"/>
          <a:ext cx="6000750" cy="13608"/>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503464</xdr:colOff>
      <xdr:row>9</xdr:row>
      <xdr:rowOff>136071</xdr:rowOff>
    </xdr:from>
    <xdr:to>
      <xdr:col>2</xdr:col>
      <xdr:colOff>503465</xdr:colOff>
      <xdr:row>12</xdr:row>
      <xdr:rowOff>54429</xdr:rowOff>
    </xdr:to>
    <xdr:cxnSp macro="">
      <xdr:nvCxnSpPr>
        <xdr:cNvPr id="26" name="直線コネクタ 25">
          <a:extLst>
            <a:ext uri="{FF2B5EF4-FFF2-40B4-BE49-F238E27FC236}">
              <a16:creationId xmlns:a16="http://schemas.microsoft.com/office/drawing/2014/main" id="{9D9235AF-FEA8-B191-F3E2-E4B06045D7A0}"/>
            </a:ext>
          </a:extLst>
        </xdr:cNvPr>
        <xdr:cNvCxnSpPr/>
      </xdr:nvCxnSpPr>
      <xdr:spPr>
        <a:xfrm>
          <a:off x="2381250" y="3810000"/>
          <a:ext cx="1" cy="1143000"/>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476250</xdr:colOff>
      <xdr:row>16</xdr:row>
      <xdr:rowOff>13606</xdr:rowOff>
    </xdr:from>
    <xdr:to>
      <xdr:col>3</xdr:col>
      <xdr:colOff>476250</xdr:colOff>
      <xdr:row>16</xdr:row>
      <xdr:rowOff>204107</xdr:rowOff>
    </xdr:to>
    <xdr:cxnSp macro="">
      <xdr:nvCxnSpPr>
        <xdr:cNvPr id="31" name="直線コネクタ 30">
          <a:extLst>
            <a:ext uri="{FF2B5EF4-FFF2-40B4-BE49-F238E27FC236}">
              <a16:creationId xmlns:a16="http://schemas.microsoft.com/office/drawing/2014/main" id="{1ADEDD5B-8389-40C8-816C-CFED086F29D8}"/>
            </a:ext>
          </a:extLst>
        </xdr:cNvPr>
        <xdr:cNvCxnSpPr/>
      </xdr:nvCxnSpPr>
      <xdr:spPr>
        <a:xfrm>
          <a:off x="3292929" y="6545035"/>
          <a:ext cx="0" cy="190501"/>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449036</xdr:colOff>
      <xdr:row>16</xdr:row>
      <xdr:rowOff>176892</xdr:rowOff>
    </xdr:from>
    <xdr:to>
      <xdr:col>10</xdr:col>
      <xdr:colOff>503464</xdr:colOff>
      <xdr:row>16</xdr:row>
      <xdr:rowOff>204106</xdr:rowOff>
    </xdr:to>
    <xdr:cxnSp macro="">
      <xdr:nvCxnSpPr>
        <xdr:cNvPr id="34" name="直線コネクタ 33">
          <a:extLst>
            <a:ext uri="{FF2B5EF4-FFF2-40B4-BE49-F238E27FC236}">
              <a16:creationId xmlns:a16="http://schemas.microsoft.com/office/drawing/2014/main" id="{7AB324D5-CCD7-4904-8CD8-8F945F3E972E}"/>
            </a:ext>
          </a:extLst>
        </xdr:cNvPr>
        <xdr:cNvCxnSpPr/>
      </xdr:nvCxnSpPr>
      <xdr:spPr>
        <a:xfrm flipH="1">
          <a:off x="3265715" y="6708321"/>
          <a:ext cx="6626678" cy="27214"/>
        </a:xfrm>
        <a:prstGeom prst="line">
          <a:avLst/>
        </a:prstGeom>
        <a:ln w="5715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489856</xdr:colOff>
      <xdr:row>15</xdr:row>
      <xdr:rowOff>299358</xdr:rowOff>
    </xdr:from>
    <xdr:to>
      <xdr:col>10</xdr:col>
      <xdr:colOff>489857</xdr:colOff>
      <xdr:row>16</xdr:row>
      <xdr:rowOff>190500</xdr:rowOff>
    </xdr:to>
    <xdr:cxnSp macro="">
      <xdr:nvCxnSpPr>
        <xdr:cNvPr id="45" name="直線矢印コネクタ 44">
          <a:extLst>
            <a:ext uri="{FF2B5EF4-FFF2-40B4-BE49-F238E27FC236}">
              <a16:creationId xmlns:a16="http://schemas.microsoft.com/office/drawing/2014/main" id="{8B3C79A6-2EB8-4B53-A5D3-EAEF803EFC6C}"/>
            </a:ext>
          </a:extLst>
        </xdr:cNvPr>
        <xdr:cNvCxnSpPr/>
      </xdr:nvCxnSpPr>
      <xdr:spPr>
        <a:xfrm flipV="1">
          <a:off x="9878785" y="6422572"/>
          <a:ext cx="1" cy="299357"/>
        </a:xfrm>
        <a:prstGeom prst="straightConnector1">
          <a:avLst/>
        </a:prstGeom>
        <a:ln w="571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217714</xdr:colOff>
      <xdr:row>16</xdr:row>
      <xdr:rowOff>54428</xdr:rowOff>
    </xdr:from>
    <xdr:to>
      <xdr:col>14</xdr:col>
      <xdr:colOff>462642</xdr:colOff>
      <xdr:row>18</xdr:row>
      <xdr:rowOff>340179</xdr:rowOff>
    </xdr:to>
    <xdr:sp macro="" textlink="">
      <xdr:nvSpPr>
        <xdr:cNvPr id="52" name="吹き出し: 四角形 51">
          <a:extLst>
            <a:ext uri="{FF2B5EF4-FFF2-40B4-BE49-F238E27FC236}">
              <a16:creationId xmlns:a16="http://schemas.microsoft.com/office/drawing/2014/main" id="{17E2C7D3-BB40-492C-9029-AFBB795784E2}"/>
            </a:ext>
          </a:extLst>
        </xdr:cNvPr>
        <xdr:cNvSpPr/>
      </xdr:nvSpPr>
      <xdr:spPr>
        <a:xfrm>
          <a:off x="10545535" y="6585857"/>
          <a:ext cx="3061607" cy="1102179"/>
        </a:xfrm>
        <a:prstGeom prst="wedgeRectCallout">
          <a:avLst>
            <a:gd name="adj1" fmla="val 4594"/>
            <a:gd name="adj2" fmla="val 250153"/>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kern="1200">
              <a:solidFill>
                <a:sysClr val="windowText" lastClr="000000"/>
              </a:solidFill>
            </a:rPr>
            <a:t>期首から期末までの</a:t>
          </a:r>
          <a:endParaRPr kumimoji="1" lang="en-US" altLang="ja-JP" sz="1600" b="1" kern="1200">
            <a:solidFill>
              <a:sysClr val="windowText" lastClr="000000"/>
            </a:solidFill>
          </a:endParaRPr>
        </a:p>
        <a:p>
          <a:pPr algn="ctr"/>
          <a:r>
            <a:rPr kumimoji="1" lang="ja-JP" altLang="en-US" sz="1600" b="1" kern="1200">
              <a:solidFill>
                <a:sysClr val="windowText" lastClr="000000"/>
              </a:solidFill>
            </a:rPr>
            <a:t>純資産の増減要因を表す</a:t>
          </a:r>
        </a:p>
      </xdr:txBody>
    </xdr:sp>
    <xdr:clientData/>
  </xdr:twoCellAnchor>
  <xdr:twoCellAnchor>
    <xdr:from>
      <xdr:col>4</xdr:col>
      <xdr:colOff>575582</xdr:colOff>
      <xdr:row>0</xdr:row>
      <xdr:rowOff>190502</xdr:rowOff>
    </xdr:from>
    <xdr:to>
      <xdr:col>7</xdr:col>
      <xdr:colOff>898071</xdr:colOff>
      <xdr:row>2</xdr:row>
      <xdr:rowOff>190501</xdr:rowOff>
    </xdr:to>
    <xdr:sp macro="" textlink="">
      <xdr:nvSpPr>
        <xdr:cNvPr id="53" name="吹き出し: 四角形 52">
          <a:extLst>
            <a:ext uri="{FF2B5EF4-FFF2-40B4-BE49-F238E27FC236}">
              <a16:creationId xmlns:a16="http://schemas.microsoft.com/office/drawing/2014/main" id="{CE146997-2F79-4BEC-AB1D-1C4E90874166}"/>
            </a:ext>
          </a:extLst>
        </xdr:cNvPr>
        <xdr:cNvSpPr/>
      </xdr:nvSpPr>
      <xdr:spPr>
        <a:xfrm>
          <a:off x="4331153" y="190502"/>
          <a:ext cx="3139168" cy="816428"/>
        </a:xfrm>
        <a:prstGeom prst="wedgeRectCallout">
          <a:avLst>
            <a:gd name="adj1" fmla="val 36617"/>
            <a:gd name="adj2" fmla="val 98610"/>
          </a:avLst>
        </a:prstGeom>
        <a:solidFill>
          <a:schemeClr val="bg1"/>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kern="1200">
              <a:solidFill>
                <a:sysClr val="windowText" lastClr="000000"/>
              </a:solidFill>
            </a:rPr>
            <a:t>期首から期末までの</a:t>
          </a:r>
          <a:endParaRPr kumimoji="1" lang="en-US" altLang="ja-JP" sz="1600" b="1" kern="1200">
            <a:solidFill>
              <a:sysClr val="windowText" lastClr="000000"/>
            </a:solidFill>
          </a:endParaRPr>
        </a:p>
        <a:p>
          <a:pPr algn="ctr"/>
          <a:r>
            <a:rPr kumimoji="1" lang="ja-JP" altLang="en-US" sz="1600" b="1" kern="1200">
              <a:solidFill>
                <a:sysClr val="windowText" lastClr="000000"/>
              </a:solidFill>
            </a:rPr>
            <a:t>現預金の増減要因を表す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15875</xdr:colOff>
      <xdr:row>3</xdr:row>
      <xdr:rowOff>0</xdr:rowOff>
    </xdr:from>
    <xdr:to>
      <xdr:col>8</xdr:col>
      <xdr:colOff>0</xdr:colOff>
      <xdr:row>19</xdr:row>
      <xdr:rowOff>333376</xdr:rowOff>
    </xdr:to>
    <xdr:graphicFrame macro="">
      <xdr:nvGraphicFramePr>
        <xdr:cNvPr id="3" name="グラフ 2">
          <a:extLst>
            <a:ext uri="{FF2B5EF4-FFF2-40B4-BE49-F238E27FC236}">
              <a16:creationId xmlns:a16="http://schemas.microsoft.com/office/drawing/2014/main" id="{F0436EA5-B26A-46E4-8FB3-FD33F772EA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15875</xdr:colOff>
      <xdr:row>3</xdr:row>
      <xdr:rowOff>0</xdr:rowOff>
    </xdr:from>
    <xdr:to>
      <xdr:col>17</xdr:col>
      <xdr:colOff>0</xdr:colOff>
      <xdr:row>19</xdr:row>
      <xdr:rowOff>333375</xdr:rowOff>
    </xdr:to>
    <xdr:graphicFrame macro="">
      <xdr:nvGraphicFramePr>
        <xdr:cNvPr id="2" name="グラフ 1">
          <a:extLst>
            <a:ext uri="{FF2B5EF4-FFF2-40B4-BE49-F238E27FC236}">
              <a16:creationId xmlns:a16="http://schemas.microsoft.com/office/drawing/2014/main" id="{E522F81E-354E-45BC-A259-3EDBC12DB8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47625</xdr:colOff>
      <xdr:row>5</xdr:row>
      <xdr:rowOff>47622</xdr:rowOff>
    </xdr:from>
    <xdr:to>
      <xdr:col>7</xdr:col>
      <xdr:colOff>746125</xdr:colOff>
      <xdr:row>22</xdr:row>
      <xdr:rowOff>317500</xdr:rowOff>
    </xdr:to>
    <xdr:graphicFrame macro="">
      <xdr:nvGraphicFramePr>
        <xdr:cNvPr id="2" name="グラフ 1">
          <a:extLst>
            <a:ext uri="{FF2B5EF4-FFF2-40B4-BE49-F238E27FC236}">
              <a16:creationId xmlns:a16="http://schemas.microsoft.com/office/drawing/2014/main" id="{E55656F4-554B-4871-A57D-DF4CF92FB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31750</xdr:colOff>
      <xdr:row>5</xdr:row>
      <xdr:rowOff>63501</xdr:rowOff>
    </xdr:from>
    <xdr:to>
      <xdr:col>16</xdr:col>
      <xdr:colOff>730249</xdr:colOff>
      <xdr:row>22</xdr:row>
      <xdr:rowOff>333375</xdr:rowOff>
    </xdr:to>
    <xdr:graphicFrame macro="">
      <xdr:nvGraphicFramePr>
        <xdr:cNvPr id="3" name="グラフ 2">
          <a:extLst>
            <a:ext uri="{FF2B5EF4-FFF2-40B4-BE49-F238E27FC236}">
              <a16:creationId xmlns:a16="http://schemas.microsoft.com/office/drawing/2014/main" id="{0CC0B55B-F56C-4558-848C-9E16C60B4B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47625</xdr:colOff>
      <xdr:row>5</xdr:row>
      <xdr:rowOff>111125</xdr:rowOff>
    </xdr:from>
    <xdr:to>
      <xdr:col>8</xdr:col>
      <xdr:colOff>95250</xdr:colOff>
      <xdr:row>22</xdr:row>
      <xdr:rowOff>180975</xdr:rowOff>
    </xdr:to>
    <mc:AlternateContent xmlns:mc="http://schemas.openxmlformats.org/markup-compatibility/2006">
      <mc:Choice xmlns:cx1="http://schemas.microsoft.com/office/drawing/2015/9/8/chartex" Requires="cx1">
        <xdr:graphicFrame macro="">
          <xdr:nvGraphicFramePr>
            <xdr:cNvPr id="2" name="グラフ 1">
              <a:extLst>
                <a:ext uri="{FF2B5EF4-FFF2-40B4-BE49-F238E27FC236}">
                  <a16:creationId xmlns:a16="http://schemas.microsoft.com/office/drawing/2014/main" id="{2D0D1D0C-3AFE-4ED1-A20E-6BCB19F7B2F5}"/>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47625" y="2054225"/>
              <a:ext cx="6143625" cy="6676390"/>
            </a:xfrm>
            <a:prstGeom prst="rect">
              <a:avLst/>
            </a:prstGeom>
            <a:solidFill>
              <a:prstClr val="white"/>
            </a:solidFill>
            <a:ln w="1">
              <a:solidFill>
                <a:prstClr val="green"/>
              </a:solidFill>
            </a:ln>
          </xdr:spPr>
          <xdr:txBody>
            <a:bodyPr vertOverflow="clip" horzOverflow="clip"/>
            <a:lstStyle/>
            <a:p>
              <a:r>
                <a:rPr lang="ja-JP" altLang="en-US" sz="1100"/>
                <a:t>この図は、お使いのバージョンの Excel では利用できません。
この図形を編集するか、このブックを異なるファイル形式に保存すると、グラフが恒久的に壊れます。</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xdr:from>
      <xdr:col>0</xdr:col>
      <xdr:colOff>79375</xdr:colOff>
      <xdr:row>5</xdr:row>
      <xdr:rowOff>136524</xdr:rowOff>
    </xdr:from>
    <xdr:to>
      <xdr:col>7</xdr:col>
      <xdr:colOff>714375</xdr:colOff>
      <xdr:row>22</xdr:row>
      <xdr:rowOff>206374</xdr:rowOff>
    </xdr:to>
    <mc:AlternateContent xmlns:mc="http://schemas.openxmlformats.org/markup-compatibility/2006">
      <mc:Choice xmlns:cx1="http://schemas.microsoft.com/office/drawing/2015/9/8/chartex" Requires="cx1">
        <xdr:graphicFrame macro="">
          <xdr:nvGraphicFramePr>
            <xdr:cNvPr id="6" name="グラフ 5">
              <a:extLst>
                <a:ext uri="{FF2B5EF4-FFF2-40B4-BE49-F238E27FC236}">
                  <a16:creationId xmlns:a16="http://schemas.microsoft.com/office/drawing/2014/main" id="{217E7560-CBF8-ABB2-39C0-58DABDDDD16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79375" y="2079624"/>
              <a:ext cx="6151880" cy="6676390"/>
            </a:xfrm>
            <a:prstGeom prst="rect">
              <a:avLst/>
            </a:prstGeom>
            <a:solidFill>
              <a:prstClr val="white"/>
            </a:solidFill>
            <a:ln w="1">
              <a:solidFill>
                <a:prstClr val="green"/>
              </a:solidFill>
            </a:ln>
          </xdr:spPr>
          <xdr:txBody>
            <a:bodyPr vertOverflow="clip" horzOverflow="clip"/>
            <a:lstStyle/>
            <a:p>
              <a:r>
                <a:rPr lang="ja-JP" altLang="en-US" sz="1100"/>
                <a:t>この図は、お使いのバージョンの Excel では利用できません。
この図形を編集するか、このブックを異なるファイル形式に保存すると、グラフが恒久的に壊れます。</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0</xdr:col>
      <xdr:colOff>40821</xdr:colOff>
      <xdr:row>5</xdr:row>
      <xdr:rowOff>27214</xdr:rowOff>
    </xdr:from>
    <xdr:to>
      <xdr:col>3</xdr:col>
      <xdr:colOff>489857</xdr:colOff>
      <xdr:row>14</xdr:row>
      <xdr:rowOff>0</xdr:rowOff>
    </xdr:to>
    <xdr:graphicFrame macro="">
      <xdr:nvGraphicFramePr>
        <xdr:cNvPr id="2" name="グラフ 1">
          <a:extLst>
            <a:ext uri="{FF2B5EF4-FFF2-40B4-BE49-F238E27FC236}">
              <a16:creationId xmlns:a16="http://schemas.microsoft.com/office/drawing/2014/main" id="{21513108-2379-49A7-9A7C-198748C411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571501</xdr:colOff>
      <xdr:row>5</xdr:row>
      <xdr:rowOff>27214</xdr:rowOff>
    </xdr:from>
    <xdr:to>
      <xdr:col>7</xdr:col>
      <xdr:colOff>1</xdr:colOff>
      <xdr:row>13</xdr:row>
      <xdr:rowOff>394607</xdr:rowOff>
    </xdr:to>
    <xdr:graphicFrame macro="">
      <xdr:nvGraphicFramePr>
        <xdr:cNvPr id="3" name="グラフ 2">
          <a:extLst>
            <a:ext uri="{FF2B5EF4-FFF2-40B4-BE49-F238E27FC236}">
              <a16:creationId xmlns:a16="http://schemas.microsoft.com/office/drawing/2014/main" id="{66252057-E664-450B-8A6D-E2DCE783FD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5</xdr:row>
      <xdr:rowOff>27215</xdr:rowOff>
    </xdr:from>
    <xdr:to>
      <xdr:col>11</xdr:col>
      <xdr:colOff>462644</xdr:colOff>
      <xdr:row>14</xdr:row>
      <xdr:rowOff>1</xdr:rowOff>
    </xdr:to>
    <xdr:graphicFrame macro="">
      <xdr:nvGraphicFramePr>
        <xdr:cNvPr id="6" name="グラフ 5">
          <a:extLst>
            <a:ext uri="{FF2B5EF4-FFF2-40B4-BE49-F238E27FC236}">
              <a16:creationId xmlns:a16="http://schemas.microsoft.com/office/drawing/2014/main" id="{13CFCF35-56B8-40F1-827A-5A00ED79E7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544287</xdr:colOff>
      <xdr:row>5</xdr:row>
      <xdr:rowOff>27215</xdr:rowOff>
    </xdr:from>
    <xdr:to>
      <xdr:col>14</xdr:col>
      <xdr:colOff>911679</xdr:colOff>
      <xdr:row>13</xdr:row>
      <xdr:rowOff>394608</xdr:rowOff>
    </xdr:to>
    <xdr:graphicFrame macro="">
      <xdr:nvGraphicFramePr>
        <xdr:cNvPr id="7" name="グラフ 6">
          <a:extLst>
            <a:ext uri="{FF2B5EF4-FFF2-40B4-BE49-F238E27FC236}">
              <a16:creationId xmlns:a16="http://schemas.microsoft.com/office/drawing/2014/main" id="{C73F5B75-DFAD-46D0-940E-0262ED2A66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68036</xdr:colOff>
      <xdr:row>21</xdr:row>
      <xdr:rowOff>95250</xdr:rowOff>
    </xdr:from>
    <xdr:to>
      <xdr:col>0</xdr:col>
      <xdr:colOff>890762</xdr:colOff>
      <xdr:row>22</xdr:row>
      <xdr:rowOff>217715</xdr:rowOff>
    </xdr:to>
    <xdr:pic>
      <xdr:nvPicPr>
        <xdr:cNvPr id="8" name="図 7" descr="「ワンポイントアドバイス」の写真素材 | 13,613件の無料イラスト画像 | Adobe Stock">
          <a:extLst>
            <a:ext uri="{FF2B5EF4-FFF2-40B4-BE49-F238E27FC236}">
              <a16:creationId xmlns:a16="http://schemas.microsoft.com/office/drawing/2014/main" id="{E62C12F9-F9B2-413A-83EB-1CE1B8AAF5BA}"/>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8036" y="8667750"/>
          <a:ext cx="822726" cy="530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68036</xdr:colOff>
      <xdr:row>21</xdr:row>
      <xdr:rowOff>136071</xdr:rowOff>
    </xdr:from>
    <xdr:to>
      <xdr:col>8</xdr:col>
      <xdr:colOff>890762</xdr:colOff>
      <xdr:row>22</xdr:row>
      <xdr:rowOff>258536</xdr:rowOff>
    </xdr:to>
    <xdr:pic>
      <xdr:nvPicPr>
        <xdr:cNvPr id="9" name="図 8" descr="「ワンポイントアドバイス」の写真素材 | 13,613件の無料イラスト画像 | Adobe Stock">
          <a:extLst>
            <a:ext uri="{FF2B5EF4-FFF2-40B4-BE49-F238E27FC236}">
              <a16:creationId xmlns:a16="http://schemas.microsoft.com/office/drawing/2014/main" id="{52A141FA-AA65-4CF3-98E5-DAF2ED340B4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579179" y="8708571"/>
          <a:ext cx="822726" cy="530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40821</xdr:colOff>
      <xdr:row>5</xdr:row>
      <xdr:rowOff>27214</xdr:rowOff>
    </xdr:from>
    <xdr:to>
      <xdr:col>3</xdr:col>
      <xdr:colOff>489857</xdr:colOff>
      <xdr:row>14</xdr:row>
      <xdr:rowOff>0</xdr:rowOff>
    </xdr:to>
    <xdr:graphicFrame macro="">
      <xdr:nvGraphicFramePr>
        <xdr:cNvPr id="2" name="グラフ 1">
          <a:extLst>
            <a:ext uri="{FF2B5EF4-FFF2-40B4-BE49-F238E27FC236}">
              <a16:creationId xmlns:a16="http://schemas.microsoft.com/office/drawing/2014/main" id="{7D5C2AD4-F45B-4755-9FB8-CAC2AAE4C6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571501</xdr:colOff>
      <xdr:row>5</xdr:row>
      <xdr:rowOff>27214</xdr:rowOff>
    </xdr:from>
    <xdr:to>
      <xdr:col>7</xdr:col>
      <xdr:colOff>1</xdr:colOff>
      <xdr:row>13</xdr:row>
      <xdr:rowOff>394607</xdr:rowOff>
    </xdr:to>
    <xdr:graphicFrame macro="">
      <xdr:nvGraphicFramePr>
        <xdr:cNvPr id="3" name="グラフ 2">
          <a:extLst>
            <a:ext uri="{FF2B5EF4-FFF2-40B4-BE49-F238E27FC236}">
              <a16:creationId xmlns:a16="http://schemas.microsoft.com/office/drawing/2014/main" id="{9E927E01-9EB5-43DD-A0D3-1C94766125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5</xdr:row>
      <xdr:rowOff>27215</xdr:rowOff>
    </xdr:from>
    <xdr:to>
      <xdr:col>11</xdr:col>
      <xdr:colOff>462644</xdr:colOff>
      <xdr:row>14</xdr:row>
      <xdr:rowOff>1</xdr:rowOff>
    </xdr:to>
    <xdr:graphicFrame macro="">
      <xdr:nvGraphicFramePr>
        <xdr:cNvPr id="4" name="グラフ 3">
          <a:extLst>
            <a:ext uri="{FF2B5EF4-FFF2-40B4-BE49-F238E27FC236}">
              <a16:creationId xmlns:a16="http://schemas.microsoft.com/office/drawing/2014/main" id="{12BF6B8A-88F6-4606-A43A-85A6271EC5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544287</xdr:colOff>
      <xdr:row>5</xdr:row>
      <xdr:rowOff>27215</xdr:rowOff>
    </xdr:from>
    <xdr:to>
      <xdr:col>14</xdr:col>
      <xdr:colOff>911679</xdr:colOff>
      <xdr:row>13</xdr:row>
      <xdr:rowOff>394608</xdr:rowOff>
    </xdr:to>
    <xdr:graphicFrame macro="">
      <xdr:nvGraphicFramePr>
        <xdr:cNvPr id="5" name="グラフ 4">
          <a:extLst>
            <a:ext uri="{FF2B5EF4-FFF2-40B4-BE49-F238E27FC236}">
              <a16:creationId xmlns:a16="http://schemas.microsoft.com/office/drawing/2014/main" id="{9A324CD9-B59B-4BFF-B27B-67D3079442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68036</xdr:colOff>
      <xdr:row>21</xdr:row>
      <xdr:rowOff>95250</xdr:rowOff>
    </xdr:from>
    <xdr:to>
      <xdr:col>0</xdr:col>
      <xdr:colOff>890762</xdr:colOff>
      <xdr:row>22</xdr:row>
      <xdr:rowOff>217715</xdr:rowOff>
    </xdr:to>
    <xdr:pic>
      <xdr:nvPicPr>
        <xdr:cNvPr id="6" name="図 5" descr="「ワンポイントアドバイス」の写真素材 | 13,613件の無料イラスト画像 | Adobe Stock">
          <a:extLst>
            <a:ext uri="{FF2B5EF4-FFF2-40B4-BE49-F238E27FC236}">
              <a16:creationId xmlns:a16="http://schemas.microsoft.com/office/drawing/2014/main" id="{1F354600-169F-4D66-9D36-D1106C82DF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8036" y="8696325"/>
          <a:ext cx="822726" cy="532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68036</xdr:colOff>
      <xdr:row>21</xdr:row>
      <xdr:rowOff>136071</xdr:rowOff>
    </xdr:from>
    <xdr:to>
      <xdr:col>8</xdr:col>
      <xdr:colOff>890762</xdr:colOff>
      <xdr:row>22</xdr:row>
      <xdr:rowOff>258536</xdr:rowOff>
    </xdr:to>
    <xdr:pic>
      <xdr:nvPicPr>
        <xdr:cNvPr id="7" name="図 6" descr="「ワンポイントアドバイス」の写真素材 | 13,613件の無料イラスト画像 | Adobe Stock">
          <a:extLst>
            <a:ext uri="{FF2B5EF4-FFF2-40B4-BE49-F238E27FC236}">
              <a16:creationId xmlns:a16="http://schemas.microsoft.com/office/drawing/2014/main" id="{49EA5B68-024C-424C-8A23-FC876617863A}"/>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535636" y="8737146"/>
          <a:ext cx="822726" cy="532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234\&#38306;&#36899;&#20250;&#31038;\&#20154;&#20107;\&#32102;&#19982;&#19968;&#35239;%20%2011&#24180;&#2423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20154;&#20107;/&#32102;&#19982;&#19968;&#35239;%20%2011&#24180;&#2423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pleasuresupport.sharepoint.com/&#20154;&#20107;/&#32102;&#19982;&#19968;&#35239;%20%2011&#24180;&#242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４月"/>
      <sheetName val="５月"/>
      <sheetName val="６月"/>
      <sheetName val="７月"/>
      <sheetName val="８月"/>
      <sheetName val="９月"/>
      <sheetName val="上半期計"/>
      <sheetName val="１０月"/>
      <sheetName val="１１月"/>
      <sheetName val="１２月"/>
      <sheetName val="１月"/>
      <sheetName val="２月"/>
      <sheetName val="３月"/>
      <sheetName val="下半期計"/>
      <sheetName val="給与合計"/>
      <sheetName val="夏季賞与"/>
      <sheetName val="年末賞与"/>
      <sheetName val="賞与合計"/>
      <sheetName val="総合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４月"/>
      <sheetName val="５月"/>
      <sheetName val="６月"/>
      <sheetName val="７月"/>
      <sheetName val="８月"/>
      <sheetName val="９月"/>
      <sheetName val="上半期計"/>
      <sheetName val="１０月"/>
      <sheetName val="１１月"/>
      <sheetName val="１２月"/>
      <sheetName val="１月"/>
      <sheetName val="２月"/>
      <sheetName val="３月"/>
      <sheetName val="下半期計"/>
      <sheetName val="給与合計"/>
      <sheetName val="夏季賞与"/>
      <sheetName val="年末賞与"/>
      <sheetName val="賞与合計"/>
      <sheetName val="総合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４月"/>
      <sheetName val="５月"/>
      <sheetName val="６月"/>
      <sheetName val="７月"/>
      <sheetName val="８月"/>
      <sheetName val="９月"/>
      <sheetName val="上半期計"/>
      <sheetName val="１０月"/>
      <sheetName val="１１月"/>
      <sheetName val="１２月"/>
      <sheetName val="１月"/>
      <sheetName val="２月"/>
      <sheetName val="３月"/>
      <sheetName val="下半期計"/>
      <sheetName val="給与合計"/>
      <sheetName val="夏季賞与"/>
      <sheetName val="年末賞与"/>
      <sheetName val="賞与合計"/>
      <sheetName val="総合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04A9DB-99A5-4297-956E-AB08CFB10BFC}">
  <sheetPr>
    <tabColor theme="5" tint="0.59999389629810485"/>
    <pageSetUpPr fitToPage="1"/>
  </sheetPr>
  <dimension ref="A1:N8"/>
  <sheetViews>
    <sheetView view="pageBreakPreview" zoomScaleNormal="100" zoomScaleSheetLayoutView="100" workbookViewId="0">
      <selection activeCell="K4" sqref="K4:M4"/>
    </sheetView>
  </sheetViews>
  <sheetFormatPr defaultRowHeight="18" x14ac:dyDescent="0.45"/>
  <cols>
    <col min="1" max="1" width="8.69921875" style="128"/>
    <col min="11" max="13" width="5.69921875" customWidth="1"/>
    <col min="14" max="14" width="36.8984375" customWidth="1"/>
  </cols>
  <sheetData>
    <row r="1" spans="1:14" x14ac:dyDescent="0.45">
      <c r="A1" s="175"/>
      <c r="B1" s="465" t="s">
        <v>394</v>
      </c>
      <c r="C1" s="466"/>
      <c r="D1" s="466"/>
      <c r="E1" s="466"/>
      <c r="F1" s="466"/>
      <c r="G1" s="466"/>
      <c r="H1" s="466"/>
      <c r="I1" s="466"/>
      <c r="J1" s="467"/>
      <c r="K1" s="470" t="s">
        <v>401</v>
      </c>
      <c r="L1" s="470"/>
      <c r="M1" s="470"/>
    </row>
    <row r="2" spans="1:14" x14ac:dyDescent="0.45">
      <c r="A2" s="174">
        <v>1</v>
      </c>
      <c r="B2" s="469" t="s">
        <v>395</v>
      </c>
      <c r="C2" s="469"/>
      <c r="D2" s="469"/>
      <c r="E2" s="469"/>
      <c r="F2" s="469"/>
      <c r="G2" s="469"/>
      <c r="H2" s="469"/>
      <c r="I2" s="469"/>
      <c r="J2" s="469"/>
      <c r="K2" s="469">
        <f>②決算書概要!F41</f>
        <v>0</v>
      </c>
      <c r="L2" s="469"/>
      <c r="M2" s="469"/>
      <c r="N2" t="s">
        <v>402</v>
      </c>
    </row>
    <row r="3" spans="1:14" x14ac:dyDescent="0.45">
      <c r="A3" s="174">
        <v>2</v>
      </c>
      <c r="B3" s="469" t="s">
        <v>396</v>
      </c>
      <c r="C3" s="469"/>
      <c r="D3" s="469"/>
      <c r="E3" s="469"/>
      <c r="F3" s="469"/>
      <c r="G3" s="469"/>
      <c r="H3" s="469"/>
      <c r="I3" s="469"/>
      <c r="J3" s="469"/>
      <c r="K3" s="469">
        <f>②決算書概要!G41</f>
        <v>0</v>
      </c>
      <c r="L3" s="469"/>
      <c r="M3" s="469"/>
      <c r="N3" t="s">
        <v>402</v>
      </c>
    </row>
    <row r="4" spans="1:14" ht="36" x14ac:dyDescent="0.45">
      <c r="A4" s="174">
        <v>3</v>
      </c>
      <c r="B4" s="469" t="s">
        <v>491</v>
      </c>
      <c r="C4" s="469"/>
      <c r="D4" s="469"/>
      <c r="E4" s="469"/>
      <c r="F4" s="469"/>
      <c r="G4" s="469"/>
      <c r="H4" s="469"/>
      <c r="I4" s="469"/>
      <c r="J4" s="469"/>
      <c r="K4" s="469">
        <f>②決算書概要!L25-②決算書概要!H36</f>
        <v>0</v>
      </c>
      <c r="L4" s="469"/>
      <c r="M4" s="469"/>
      <c r="N4" s="410" t="s">
        <v>404</v>
      </c>
    </row>
    <row r="5" spans="1:14" x14ac:dyDescent="0.45">
      <c r="A5" s="174">
        <v>4</v>
      </c>
      <c r="B5" s="469" t="s">
        <v>397</v>
      </c>
      <c r="C5" s="469"/>
      <c r="D5" s="469"/>
      <c r="E5" s="469"/>
      <c r="F5" s="469"/>
      <c r="G5" s="469"/>
      <c r="H5" s="469"/>
      <c r="I5" s="469"/>
      <c r="J5" s="469"/>
      <c r="K5" s="468" t="b">
        <v>0</v>
      </c>
      <c r="L5" s="468"/>
      <c r="M5" s="468"/>
      <c r="N5" t="s">
        <v>403</v>
      </c>
    </row>
    <row r="6" spans="1:14" x14ac:dyDescent="0.45">
      <c r="A6" s="174">
        <v>5</v>
      </c>
      <c r="B6" s="469" t="s">
        <v>398</v>
      </c>
      <c r="C6" s="469"/>
      <c r="D6" s="469"/>
      <c r="E6" s="469"/>
      <c r="F6" s="469"/>
      <c r="G6" s="469"/>
      <c r="H6" s="469"/>
      <c r="I6" s="469"/>
      <c r="J6" s="469"/>
      <c r="K6" s="468" t="b">
        <v>0</v>
      </c>
      <c r="L6" s="468"/>
      <c r="M6" s="468"/>
      <c r="N6" t="s">
        <v>403</v>
      </c>
    </row>
    <row r="7" spans="1:14" x14ac:dyDescent="0.45">
      <c r="A7" s="174">
        <v>6</v>
      </c>
      <c r="B7" s="469" t="s">
        <v>399</v>
      </c>
      <c r="C7" s="469"/>
      <c r="D7" s="469"/>
      <c r="E7" s="469"/>
      <c r="F7" s="469"/>
      <c r="G7" s="469"/>
      <c r="H7" s="469"/>
      <c r="I7" s="469"/>
      <c r="J7" s="469"/>
      <c r="K7" s="468" t="b">
        <v>0</v>
      </c>
      <c r="L7" s="468"/>
      <c r="M7" s="468"/>
      <c r="N7" t="s">
        <v>403</v>
      </c>
    </row>
    <row r="8" spans="1:14" x14ac:dyDescent="0.45">
      <c r="A8" s="174">
        <v>7</v>
      </c>
      <c r="B8" s="469" t="s">
        <v>400</v>
      </c>
      <c r="C8" s="469"/>
      <c r="D8" s="469"/>
      <c r="E8" s="469"/>
      <c r="F8" s="469"/>
      <c r="G8" s="469"/>
      <c r="H8" s="469"/>
      <c r="I8" s="469"/>
      <c r="J8" s="469"/>
      <c r="K8" s="468" t="b">
        <v>0</v>
      </c>
      <c r="L8" s="468"/>
      <c r="M8" s="468"/>
      <c r="N8" t="s">
        <v>403</v>
      </c>
    </row>
  </sheetData>
  <sheetProtection algorithmName="SHA-512" hashValue="VwHeaLaq7Or8bLDVo9TaE6n+YbelZ7L/tS1nBck/dOERT7TgO/45E1Ql++RN4j8lPylQ7I4eoWhgOdq34GuMsw==" saltValue="WG1vzj4zWyMBtHB0FKktUg==" spinCount="100000" sheet="1" objects="1" scenarios="1"/>
  <mergeCells count="16">
    <mergeCell ref="B1:J1"/>
    <mergeCell ref="K6:M6"/>
    <mergeCell ref="K7:M7"/>
    <mergeCell ref="K8:M8"/>
    <mergeCell ref="B2:J2"/>
    <mergeCell ref="B3:J3"/>
    <mergeCell ref="B4:J4"/>
    <mergeCell ref="B6:J6"/>
    <mergeCell ref="B5:J5"/>
    <mergeCell ref="B7:J7"/>
    <mergeCell ref="B8:J8"/>
    <mergeCell ref="K1:M1"/>
    <mergeCell ref="K2:M2"/>
    <mergeCell ref="K3:M3"/>
    <mergeCell ref="K4:M4"/>
    <mergeCell ref="K5:M5"/>
  </mergeCells>
  <phoneticPr fontId="3"/>
  <pageMargins left="0.70866141732283472" right="0.70866141732283472" top="0.74803149606299213" bottom="0.74803149606299213" header="0.31496062992125984" footer="0.31496062992125984"/>
  <pageSetup paperSize="8" scale="8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C300B-594D-4D69-874B-B99A428C2BFB}">
  <sheetPr>
    <tabColor theme="5" tint="0.59999389629810485"/>
    <pageSetUpPr fitToPage="1"/>
  </sheetPr>
  <dimension ref="A1:S90"/>
  <sheetViews>
    <sheetView view="pageBreakPreview" zoomScale="60" zoomScaleNormal="100" workbookViewId="0">
      <selection activeCell="J18" sqref="J18:L18"/>
    </sheetView>
  </sheetViews>
  <sheetFormatPr defaultColWidth="10" defaultRowHeight="30.75" customHeight="1" x14ac:dyDescent="0.45"/>
  <cols>
    <col min="1" max="1" width="10" customWidth="1"/>
    <col min="9" max="9" width="3.8984375" customWidth="1"/>
    <col min="13" max="14" width="10" customWidth="1"/>
  </cols>
  <sheetData>
    <row r="1" spans="1:19" ht="30.75" customHeight="1" x14ac:dyDescent="0.45">
      <c r="A1" s="611" t="s">
        <v>298</v>
      </c>
      <c r="B1" s="611"/>
      <c r="C1" s="611"/>
      <c r="D1" s="611"/>
      <c r="E1" s="611"/>
      <c r="F1" s="611"/>
      <c r="G1" s="611"/>
      <c r="H1" s="611"/>
      <c r="I1" s="611"/>
      <c r="J1" s="611"/>
      <c r="K1" s="611"/>
      <c r="L1" s="611"/>
      <c r="M1" s="611"/>
      <c r="N1" s="611"/>
      <c r="O1" s="611"/>
      <c r="P1" s="611"/>
      <c r="Q1" s="611"/>
      <c r="R1" s="611"/>
      <c r="S1" s="611"/>
    </row>
    <row r="2" spans="1:19" ht="30.75" customHeight="1" thickBot="1" x14ac:dyDescent="0.5">
      <c r="A2" s="702" t="s">
        <v>300</v>
      </c>
      <c r="B2" s="702"/>
      <c r="C2" s="702"/>
      <c r="D2" s="702"/>
      <c r="E2" s="702"/>
      <c r="F2" s="702"/>
      <c r="G2" s="702"/>
      <c r="H2" s="702"/>
      <c r="J2" s="711" t="s">
        <v>219</v>
      </c>
      <c r="K2" s="711"/>
      <c r="L2" s="711"/>
      <c r="M2" s="711" t="s">
        <v>220</v>
      </c>
      <c r="N2" s="711"/>
      <c r="O2" s="711"/>
      <c r="P2" s="711"/>
      <c r="Q2" s="711" t="s">
        <v>221</v>
      </c>
      <c r="R2" s="711"/>
    </row>
    <row r="3" spans="1:19" ht="30.75" customHeight="1" thickTop="1" thickBot="1" x14ac:dyDescent="0.5">
      <c r="A3" s="703" t="s">
        <v>218</v>
      </c>
      <c r="B3" s="704"/>
      <c r="C3" s="704"/>
      <c r="D3" s="704"/>
      <c r="E3" s="704"/>
      <c r="F3" s="704"/>
      <c r="G3" s="704"/>
      <c r="H3" s="704"/>
      <c r="J3" s="719" t="s">
        <v>222</v>
      </c>
      <c r="K3" s="720"/>
      <c r="L3" s="720"/>
      <c r="M3" s="720"/>
      <c r="N3" s="720"/>
      <c r="O3" s="720"/>
      <c r="P3" s="720"/>
      <c r="Q3" s="720"/>
      <c r="R3" s="721"/>
    </row>
    <row r="4" spans="1:19" ht="30.75" customHeight="1" thickTop="1" x14ac:dyDescent="0.45">
      <c r="A4" s="704"/>
      <c r="B4" s="704"/>
      <c r="C4" s="704"/>
      <c r="D4" s="704"/>
      <c r="E4" s="704"/>
      <c r="F4" s="704"/>
      <c r="G4" s="704"/>
      <c r="H4" s="704"/>
      <c r="J4" s="715" t="s">
        <v>390</v>
      </c>
      <c r="K4" s="715"/>
      <c r="L4" s="715"/>
      <c r="M4" s="713" t="s">
        <v>223</v>
      </c>
      <c r="N4" s="713"/>
      <c r="O4" s="713"/>
      <c r="P4" s="713"/>
      <c r="Q4" s="714">
        <f>②決算書概要!L25/10000</f>
        <v>0</v>
      </c>
      <c r="R4" s="714"/>
    </row>
    <row r="5" spans="1:19" ht="30.75" customHeight="1" x14ac:dyDescent="0.45">
      <c r="A5" s="704"/>
      <c r="B5" s="704"/>
      <c r="C5" s="704"/>
      <c r="D5" s="704"/>
      <c r="E5" s="704"/>
      <c r="F5" s="704"/>
      <c r="G5" s="704"/>
      <c r="H5" s="704"/>
      <c r="J5" s="710" t="s">
        <v>58</v>
      </c>
      <c r="K5" s="710"/>
      <c r="L5" s="710"/>
      <c r="M5" s="709" t="s">
        <v>223</v>
      </c>
      <c r="N5" s="709"/>
      <c r="O5" s="709"/>
      <c r="P5" s="709"/>
      <c r="Q5" s="712">
        <f>②決算書概要!R30/10000+②決算書概要!L32/10000</f>
        <v>0</v>
      </c>
      <c r="R5" s="712"/>
    </row>
    <row r="6" spans="1:19" ht="30.75" customHeight="1" x14ac:dyDescent="0.45">
      <c r="J6" s="710" t="s">
        <v>224</v>
      </c>
      <c r="K6" s="710"/>
      <c r="L6" s="710"/>
      <c r="M6" s="709" t="s">
        <v>225</v>
      </c>
      <c r="N6" s="709"/>
      <c r="O6" s="709"/>
      <c r="P6" s="709"/>
      <c r="Q6" s="712">
        <f>(②決算書概要!B9-②決算書概要!C9)/10000</f>
        <v>0</v>
      </c>
      <c r="R6" s="712"/>
    </row>
    <row r="7" spans="1:19" ht="30.75" customHeight="1" x14ac:dyDescent="0.45">
      <c r="J7" s="710" t="s">
        <v>226</v>
      </c>
      <c r="K7" s="710"/>
      <c r="L7" s="710"/>
      <c r="M7" s="709" t="s">
        <v>227</v>
      </c>
      <c r="N7" s="709"/>
      <c r="O7" s="709"/>
      <c r="P7" s="709"/>
      <c r="Q7" s="712">
        <f>(②決算書概要!G6-②決算書概要!F6)/10000</f>
        <v>0</v>
      </c>
      <c r="R7" s="712"/>
    </row>
    <row r="8" spans="1:19" ht="30.75" customHeight="1" x14ac:dyDescent="0.45">
      <c r="J8" s="710" t="s">
        <v>228</v>
      </c>
      <c r="K8" s="710"/>
      <c r="L8" s="710"/>
      <c r="M8" s="709" t="s">
        <v>229</v>
      </c>
      <c r="N8" s="709"/>
      <c r="O8" s="709"/>
      <c r="P8" s="709"/>
      <c r="Q8" s="712">
        <f>(②決算書概要!B14-②決算書概要!C14)/10000</f>
        <v>0</v>
      </c>
      <c r="R8" s="712"/>
    </row>
    <row r="9" spans="1:19" ht="30.75" customHeight="1" x14ac:dyDescent="0.45">
      <c r="J9" s="710" t="s">
        <v>230</v>
      </c>
      <c r="K9" s="710"/>
      <c r="L9" s="710"/>
      <c r="M9" s="709" t="s">
        <v>231</v>
      </c>
      <c r="N9" s="709"/>
      <c r="O9" s="709"/>
      <c r="P9" s="709"/>
      <c r="Q9" s="712">
        <f>(②決算書概要!B19-②決算書概要!C19)/10000+(②決算書概要!G7+②決算書概要!G8+②決算書概要!G9+②決算書概要!G10+②決算書概要!G11+②決算書概要!G14-②決算書概要!F7-②決算書概要!F8-②決算書概要!F9-②決算書概要!F10-②決算書概要!F11-②決算書概要!F14)/10000</f>
        <v>0</v>
      </c>
      <c r="R9" s="712"/>
    </row>
    <row r="10" spans="1:19" ht="30.75" customHeight="1" thickBot="1" x14ac:dyDescent="0.5">
      <c r="J10" s="726" t="s">
        <v>232</v>
      </c>
      <c r="K10" s="726"/>
      <c r="L10" s="726"/>
      <c r="M10" s="726"/>
      <c r="N10" s="726"/>
      <c r="O10" s="726"/>
      <c r="P10" s="726"/>
      <c r="Q10" s="732">
        <f>SUM(Q4:R9)</f>
        <v>0</v>
      </c>
      <c r="R10" s="732"/>
    </row>
    <row r="11" spans="1:19" ht="30.75" customHeight="1" thickTop="1" thickBot="1" x14ac:dyDescent="0.5">
      <c r="J11" s="734" t="s">
        <v>233</v>
      </c>
      <c r="K11" s="735"/>
      <c r="L11" s="735"/>
      <c r="M11" s="735"/>
      <c r="N11" s="735"/>
      <c r="O11" s="735"/>
      <c r="P11" s="735"/>
      <c r="Q11" s="735"/>
      <c r="R11" s="736"/>
    </row>
    <row r="12" spans="1:19" ht="30.75" customHeight="1" thickTop="1" x14ac:dyDescent="0.45">
      <c r="J12" s="715" t="s">
        <v>249</v>
      </c>
      <c r="K12" s="715"/>
      <c r="L12" s="715"/>
      <c r="M12" s="727" t="s">
        <v>389</v>
      </c>
      <c r="N12" s="727"/>
      <c r="O12" s="727"/>
      <c r="P12" s="727"/>
      <c r="Q12" s="733">
        <f>(②決算書概要!B25-②決算書概要!C25)/10000-②決算書概要!R30/10000-②決算書概要!L32/10000</f>
        <v>0</v>
      </c>
      <c r="R12" s="733"/>
    </row>
    <row r="13" spans="1:19" ht="30.75" customHeight="1" x14ac:dyDescent="0.45">
      <c r="J13" s="710" t="s">
        <v>248</v>
      </c>
      <c r="K13" s="710"/>
      <c r="L13" s="710"/>
      <c r="M13" s="728" t="s">
        <v>391</v>
      </c>
      <c r="N13" s="728"/>
      <c r="O13" s="728"/>
      <c r="P13" s="728"/>
      <c r="Q13" s="712">
        <f>(②決算書概要!B28-②決算書概要!C28)/10000</f>
        <v>0</v>
      </c>
      <c r="R13" s="712"/>
    </row>
    <row r="14" spans="1:19" ht="30.75" customHeight="1" x14ac:dyDescent="0.45">
      <c r="J14" s="710" t="s">
        <v>234</v>
      </c>
      <c r="K14" s="710"/>
      <c r="L14" s="710"/>
      <c r="M14" s="709" t="s">
        <v>231</v>
      </c>
      <c r="N14" s="709"/>
      <c r="O14" s="709"/>
      <c r="P14" s="709"/>
      <c r="Q14" s="712">
        <f>(②決算書概要!B35-②決算書概要!C35)/10000+(②決算書概要!B10-②決算書概要!C10)/10000</f>
        <v>0</v>
      </c>
      <c r="R14" s="712"/>
    </row>
    <row r="15" spans="1:19" ht="30.75" customHeight="1" thickBot="1" x14ac:dyDescent="0.5">
      <c r="J15" s="716" t="s">
        <v>235</v>
      </c>
      <c r="K15" s="717"/>
      <c r="L15" s="717"/>
      <c r="M15" s="717"/>
      <c r="N15" s="717"/>
      <c r="O15" s="717"/>
      <c r="P15" s="718"/>
      <c r="Q15" s="729">
        <f>SUM(Q12:R14)</f>
        <v>0</v>
      </c>
      <c r="R15" s="729"/>
    </row>
    <row r="16" spans="1:19" ht="30.75" customHeight="1" thickTop="1" thickBot="1" x14ac:dyDescent="0.5">
      <c r="J16" s="737" t="s">
        <v>236</v>
      </c>
      <c r="K16" s="738"/>
      <c r="L16" s="738"/>
      <c r="M16" s="738"/>
      <c r="N16" s="738"/>
      <c r="O16" s="738"/>
      <c r="P16" s="738"/>
      <c r="Q16" s="738"/>
      <c r="R16" s="739"/>
    </row>
    <row r="17" spans="2:19" ht="30.75" customHeight="1" thickTop="1" x14ac:dyDescent="0.45">
      <c r="J17" s="715" t="s">
        <v>237</v>
      </c>
      <c r="K17" s="715"/>
      <c r="L17" s="715"/>
      <c r="M17" s="713" t="s">
        <v>238</v>
      </c>
      <c r="N17" s="713"/>
      <c r="O17" s="713"/>
      <c r="P17" s="713"/>
      <c r="Q17" s="730">
        <f>(②決算書概要!H12+②決算書概要!H13+②決算書概要!H17+②決算書概要!H18)/10000</f>
        <v>0</v>
      </c>
      <c r="R17" s="730"/>
    </row>
    <row r="18" spans="2:19" ht="30.75" customHeight="1" x14ac:dyDescent="0.45">
      <c r="J18" s="710" t="s">
        <v>252</v>
      </c>
      <c r="K18" s="710"/>
      <c r="L18" s="710"/>
      <c r="M18" s="709" t="s">
        <v>246</v>
      </c>
      <c r="N18" s="709"/>
      <c r="O18" s="709"/>
      <c r="P18" s="709"/>
      <c r="Q18" s="731">
        <f>(②決算書概要!H23+②決算書概要!H24+②決算書概要!H26)/10000</f>
        <v>0</v>
      </c>
      <c r="R18" s="731"/>
    </row>
    <row r="19" spans="2:19" ht="30.75" customHeight="1" x14ac:dyDescent="0.45">
      <c r="J19" s="710" t="s">
        <v>239</v>
      </c>
      <c r="K19" s="710"/>
      <c r="L19" s="710"/>
      <c r="M19" s="709" t="s">
        <v>231</v>
      </c>
      <c r="N19" s="709"/>
      <c r="O19" s="709"/>
      <c r="P19" s="709"/>
      <c r="Q19" s="731">
        <f>(②決算書概要!H19+②決算書概要!H20)/10000</f>
        <v>0</v>
      </c>
      <c r="R19" s="731"/>
    </row>
    <row r="20" spans="2:19" ht="30.75" customHeight="1" x14ac:dyDescent="0.45">
      <c r="J20" s="722" t="s">
        <v>240</v>
      </c>
      <c r="K20" s="723"/>
      <c r="L20" s="723"/>
      <c r="M20" s="723"/>
      <c r="N20" s="723"/>
      <c r="O20" s="723"/>
      <c r="P20" s="724"/>
      <c r="Q20" s="725">
        <f>SUM(Q17:R19)</f>
        <v>0</v>
      </c>
      <c r="R20" s="725"/>
    </row>
    <row r="21" spans="2:19" ht="30.75" customHeight="1" x14ac:dyDescent="0.45">
      <c r="J21" s="710" t="s">
        <v>241</v>
      </c>
      <c r="K21" s="710"/>
      <c r="L21" s="710"/>
      <c r="M21" s="709" t="s">
        <v>247</v>
      </c>
      <c r="N21" s="709"/>
      <c r="O21" s="709"/>
      <c r="P21" s="709"/>
      <c r="Q21" s="731">
        <f>Q10+Q15+Q20</f>
        <v>0</v>
      </c>
      <c r="R21" s="731"/>
    </row>
    <row r="22" spans="2:19" ht="30.75" customHeight="1" x14ac:dyDescent="0.45">
      <c r="J22" s="710" t="s">
        <v>242</v>
      </c>
      <c r="K22" s="710"/>
      <c r="L22" s="710"/>
      <c r="M22" s="709" t="s">
        <v>243</v>
      </c>
      <c r="N22" s="709"/>
      <c r="O22" s="709"/>
      <c r="P22" s="709"/>
      <c r="Q22" s="731">
        <f>②決算書概要!B6/10000</f>
        <v>0</v>
      </c>
      <c r="R22" s="731"/>
    </row>
    <row r="23" spans="2:19" ht="30.75" customHeight="1" x14ac:dyDescent="0.45">
      <c r="J23" s="710" t="s">
        <v>244</v>
      </c>
      <c r="K23" s="710"/>
      <c r="L23" s="710"/>
      <c r="M23" s="709" t="s">
        <v>245</v>
      </c>
      <c r="N23" s="709"/>
      <c r="O23" s="709"/>
      <c r="P23" s="709"/>
      <c r="Q23" s="731">
        <f>Q21+Q22</f>
        <v>0</v>
      </c>
      <c r="R23" s="731"/>
    </row>
    <row r="24" spans="2:19" ht="30.75" customHeight="1" x14ac:dyDescent="0.45">
      <c r="E24" s="83"/>
      <c r="F24" s="83"/>
      <c r="G24" s="83"/>
    </row>
    <row r="25" spans="2:19" ht="30.75" customHeight="1" x14ac:dyDescent="0.45">
      <c r="O25" s="741" t="s">
        <v>250</v>
      </c>
      <c r="P25" s="742"/>
      <c r="Q25" s="740">
        <f>Q23-②決算書概要!C6/10000</f>
        <v>0</v>
      </c>
      <c r="R25" s="740"/>
      <c r="S25" t="s">
        <v>251</v>
      </c>
    </row>
    <row r="26" spans="2:19" ht="30.75" customHeight="1" x14ac:dyDescent="0.45">
      <c r="B26" s="134" t="s">
        <v>253</v>
      </c>
      <c r="C26" s="136">
        <f>C27+C28+C29</f>
        <v>0</v>
      </c>
      <c r="D26" s="138"/>
    </row>
    <row r="27" spans="2:19" ht="30.75" customHeight="1" x14ac:dyDescent="0.45">
      <c r="B27" s="135" t="str">
        <f>J3</f>
        <v>営業活動によるキャッシュフロー</v>
      </c>
      <c r="C27" s="136">
        <f>Q10</f>
        <v>0</v>
      </c>
      <c r="D27" s="138"/>
    </row>
    <row r="28" spans="2:19" ht="30.75" customHeight="1" x14ac:dyDescent="0.45">
      <c r="B28" s="134" t="str">
        <f>J11</f>
        <v>投資活動によるキャッシュフロー</v>
      </c>
      <c r="C28" s="136">
        <f>Q15</f>
        <v>0</v>
      </c>
      <c r="D28" s="138"/>
    </row>
    <row r="29" spans="2:19" ht="30.75" customHeight="1" x14ac:dyDescent="0.45">
      <c r="B29" s="134" t="str">
        <f>J16</f>
        <v>財務活動によるキャッシュフロー</v>
      </c>
      <c r="C29" s="137">
        <f>Q20</f>
        <v>0</v>
      </c>
      <c r="D29" s="138"/>
    </row>
    <row r="30" spans="2:19" ht="30.75" customHeight="1" x14ac:dyDescent="0.45">
      <c r="B30" s="130"/>
    </row>
    <row r="31" spans="2:19" ht="30.75" customHeight="1" x14ac:dyDescent="0.45">
      <c r="B31" s="130"/>
    </row>
    <row r="32" spans="2:19" ht="30.75" customHeight="1" x14ac:dyDescent="0.45">
      <c r="B32" s="130"/>
    </row>
    <row r="33" spans="2:2" ht="30.75" customHeight="1" x14ac:dyDescent="0.45">
      <c r="B33" s="130"/>
    </row>
    <row r="34" spans="2:2" ht="30.75" customHeight="1" x14ac:dyDescent="0.45">
      <c r="B34" s="123"/>
    </row>
    <row r="35" spans="2:2" ht="30.75" customHeight="1" x14ac:dyDescent="0.45">
      <c r="B35" s="130"/>
    </row>
    <row r="36" spans="2:2" ht="30.75" customHeight="1" x14ac:dyDescent="0.45">
      <c r="B36" s="130"/>
    </row>
    <row r="37" spans="2:2" ht="30.75" customHeight="1" x14ac:dyDescent="0.45">
      <c r="B37" s="130"/>
    </row>
    <row r="38" spans="2:2" ht="30.75" customHeight="1" x14ac:dyDescent="0.45">
      <c r="B38" s="123"/>
    </row>
    <row r="39" spans="2:2" ht="30.75" customHeight="1" x14ac:dyDescent="0.45">
      <c r="B39" s="131"/>
    </row>
    <row r="40" spans="2:2" ht="30.75" customHeight="1" x14ac:dyDescent="0.45">
      <c r="B40" s="132"/>
    </row>
    <row r="41" spans="2:2" ht="30.75" customHeight="1" x14ac:dyDescent="0.45">
      <c r="B41" s="133"/>
    </row>
    <row r="42" spans="2:2" ht="30.75" customHeight="1" x14ac:dyDescent="0.45">
      <c r="B42" s="133"/>
    </row>
    <row r="43" spans="2:2" ht="30.75" customHeight="1" x14ac:dyDescent="0.45">
      <c r="B43" s="132"/>
    </row>
    <row r="44" spans="2:2" ht="30.75" customHeight="1" x14ac:dyDescent="0.45">
      <c r="B44" s="133"/>
    </row>
    <row r="45" spans="2:2" ht="30.75" customHeight="1" x14ac:dyDescent="0.45">
      <c r="B45" s="132"/>
    </row>
    <row r="46" spans="2:2" ht="30.75" customHeight="1" x14ac:dyDescent="0.45">
      <c r="B46" s="133"/>
    </row>
    <row r="47" spans="2:2" ht="30.75" customHeight="1" x14ac:dyDescent="0.45">
      <c r="B47" s="133"/>
    </row>
    <row r="48" spans="2:2" ht="30.75" customHeight="1" x14ac:dyDescent="0.45">
      <c r="B48" s="132"/>
    </row>
    <row r="49" spans="2:2" ht="30.75" customHeight="1" x14ac:dyDescent="0.45">
      <c r="B49" s="133"/>
    </row>
    <row r="50" spans="2:2" ht="30.75" customHeight="1" x14ac:dyDescent="0.45">
      <c r="B50" s="133"/>
    </row>
    <row r="51" spans="2:2" ht="30.75" customHeight="1" x14ac:dyDescent="0.45">
      <c r="B51" s="130"/>
    </row>
    <row r="52" spans="2:2" ht="30.75" customHeight="1" x14ac:dyDescent="0.45">
      <c r="B52" s="130"/>
    </row>
    <row r="53" spans="2:2" ht="30.75" customHeight="1" x14ac:dyDescent="0.45">
      <c r="B53" s="130"/>
    </row>
    <row r="54" spans="2:2" ht="30.75" customHeight="1" x14ac:dyDescent="0.45">
      <c r="B54" s="123"/>
    </row>
    <row r="55" spans="2:2" ht="30.75" customHeight="1" x14ac:dyDescent="0.45">
      <c r="B55" s="130"/>
    </row>
    <row r="56" spans="2:2" ht="30.75" customHeight="1" x14ac:dyDescent="0.45">
      <c r="B56" s="130"/>
    </row>
    <row r="57" spans="2:2" ht="30.75" customHeight="1" x14ac:dyDescent="0.45">
      <c r="B57" s="130"/>
    </row>
    <row r="58" spans="2:2" ht="30.75" customHeight="1" x14ac:dyDescent="0.45">
      <c r="B58" s="123"/>
    </row>
    <row r="59" spans="2:2" ht="30.75" customHeight="1" x14ac:dyDescent="0.45">
      <c r="B59" s="131"/>
    </row>
    <row r="60" spans="2:2" ht="30.75" customHeight="1" x14ac:dyDescent="0.45">
      <c r="B60" s="132"/>
    </row>
    <row r="61" spans="2:2" ht="30.75" customHeight="1" x14ac:dyDescent="0.45">
      <c r="B61" s="133"/>
    </row>
    <row r="62" spans="2:2" ht="30.75" customHeight="1" x14ac:dyDescent="0.45">
      <c r="B62" s="132"/>
    </row>
    <row r="63" spans="2:2" ht="30.75" customHeight="1" x14ac:dyDescent="0.45">
      <c r="B63" s="133"/>
    </row>
    <row r="64" spans="2:2" ht="30.75" customHeight="1" x14ac:dyDescent="0.45">
      <c r="B64" s="132"/>
    </row>
    <row r="65" spans="2:2" ht="30.75" customHeight="1" x14ac:dyDescent="0.45">
      <c r="B65" s="133"/>
    </row>
    <row r="66" spans="2:2" ht="30.75" customHeight="1" x14ac:dyDescent="0.45">
      <c r="B66" s="132"/>
    </row>
    <row r="67" spans="2:2" ht="30.75" customHeight="1" x14ac:dyDescent="0.45">
      <c r="B67" s="133"/>
    </row>
    <row r="68" spans="2:2" ht="30.75" customHeight="1" x14ac:dyDescent="0.45">
      <c r="B68" s="132"/>
    </row>
    <row r="69" spans="2:2" ht="30.75" customHeight="1" x14ac:dyDescent="0.45">
      <c r="B69" s="133"/>
    </row>
    <row r="70" spans="2:2" ht="30.75" customHeight="1" x14ac:dyDescent="0.45">
      <c r="B70" s="130"/>
    </row>
    <row r="71" spans="2:2" ht="30.75" customHeight="1" x14ac:dyDescent="0.45">
      <c r="B71" s="130"/>
    </row>
    <row r="72" spans="2:2" ht="30.75" customHeight="1" x14ac:dyDescent="0.45">
      <c r="B72" s="130"/>
    </row>
    <row r="73" spans="2:2" ht="30.75" customHeight="1" x14ac:dyDescent="0.45">
      <c r="B73" s="123"/>
    </row>
    <row r="74" spans="2:2" ht="30.75" customHeight="1" x14ac:dyDescent="0.45">
      <c r="B74" s="130"/>
    </row>
    <row r="75" spans="2:2" ht="30.75" customHeight="1" x14ac:dyDescent="0.45">
      <c r="B75" s="130"/>
    </row>
    <row r="76" spans="2:2" ht="30.75" customHeight="1" x14ac:dyDescent="0.45">
      <c r="B76" s="130"/>
    </row>
    <row r="77" spans="2:2" ht="30.75" customHeight="1" x14ac:dyDescent="0.45">
      <c r="B77" s="123"/>
    </row>
    <row r="78" spans="2:2" ht="30.75" customHeight="1" x14ac:dyDescent="0.45">
      <c r="B78" s="131"/>
    </row>
    <row r="79" spans="2:2" ht="30.75" customHeight="1" x14ac:dyDescent="0.45">
      <c r="B79" s="132"/>
    </row>
    <row r="80" spans="2:2" ht="30.75" customHeight="1" x14ac:dyDescent="0.45">
      <c r="B80" s="133"/>
    </row>
    <row r="81" spans="2:2" ht="30.75" customHeight="1" x14ac:dyDescent="0.45">
      <c r="B81" s="132"/>
    </row>
    <row r="82" spans="2:2" ht="30.75" customHeight="1" x14ac:dyDescent="0.45">
      <c r="B82" s="133"/>
    </row>
    <row r="83" spans="2:2" ht="30.75" customHeight="1" x14ac:dyDescent="0.45">
      <c r="B83" s="132"/>
    </row>
    <row r="84" spans="2:2" ht="30.75" customHeight="1" x14ac:dyDescent="0.45">
      <c r="B84" s="133"/>
    </row>
    <row r="85" spans="2:2" ht="30.75" customHeight="1" x14ac:dyDescent="0.45">
      <c r="B85" s="132"/>
    </row>
    <row r="86" spans="2:2" ht="30.75" customHeight="1" x14ac:dyDescent="0.45">
      <c r="B86" s="133"/>
    </row>
    <row r="87" spans="2:2" ht="30.75" customHeight="1" x14ac:dyDescent="0.45">
      <c r="B87" s="132"/>
    </row>
    <row r="88" spans="2:2" ht="30.75" customHeight="1" x14ac:dyDescent="0.45">
      <c r="B88" s="133"/>
    </row>
    <row r="89" spans="2:2" ht="30.75" customHeight="1" x14ac:dyDescent="0.45">
      <c r="B89" s="132"/>
    </row>
    <row r="90" spans="2:2" ht="30.75" customHeight="1" x14ac:dyDescent="0.45">
      <c r="B90" s="133"/>
    </row>
  </sheetData>
  <sheetProtection algorithmName="SHA-512" hashValue="zSxdvoAGR+f2DUkKya7247qto7P6qaqBATl78rQF4lfZzacyJmB2gTY06UZbEK389IVvMFLIPf3sXTUoG04lEw==" saltValue="VO6qRMgDcE40NznXvFSflQ==" spinCount="100000" sheet="1" objects="1" scenarios="1" formatCells="0" formatColumns="0" formatRows="0"/>
  <mergeCells count="62">
    <mergeCell ref="Q25:R25"/>
    <mergeCell ref="O25:P25"/>
    <mergeCell ref="M21:P21"/>
    <mergeCell ref="M22:P22"/>
    <mergeCell ref="M23:P23"/>
    <mergeCell ref="Q21:R21"/>
    <mergeCell ref="Q22:R22"/>
    <mergeCell ref="Q23:R23"/>
    <mergeCell ref="Q15:R15"/>
    <mergeCell ref="Q17:R17"/>
    <mergeCell ref="Q18:R18"/>
    <mergeCell ref="Q19:R19"/>
    <mergeCell ref="Q8:R8"/>
    <mergeCell ref="Q9:R9"/>
    <mergeCell ref="Q10:R10"/>
    <mergeCell ref="Q12:R12"/>
    <mergeCell ref="Q13:R13"/>
    <mergeCell ref="J11:R11"/>
    <mergeCell ref="J16:R16"/>
    <mergeCell ref="M14:P14"/>
    <mergeCell ref="M17:P17"/>
    <mergeCell ref="M18:P18"/>
    <mergeCell ref="M19:P19"/>
    <mergeCell ref="M8:P8"/>
    <mergeCell ref="J21:L21"/>
    <mergeCell ref="J22:L22"/>
    <mergeCell ref="J23:L23"/>
    <mergeCell ref="M7:P7"/>
    <mergeCell ref="M2:P2"/>
    <mergeCell ref="J17:L17"/>
    <mergeCell ref="J18:L18"/>
    <mergeCell ref="J19:L19"/>
    <mergeCell ref="J15:P15"/>
    <mergeCell ref="J3:R3"/>
    <mergeCell ref="J20:P20"/>
    <mergeCell ref="Q20:R20"/>
    <mergeCell ref="M9:P9"/>
    <mergeCell ref="J10:P10"/>
    <mergeCell ref="M12:P12"/>
    <mergeCell ref="M13:P13"/>
    <mergeCell ref="Q7:R7"/>
    <mergeCell ref="J14:L14"/>
    <mergeCell ref="J7:L7"/>
    <mergeCell ref="J8:L8"/>
    <mergeCell ref="J9:L9"/>
    <mergeCell ref="J12:L12"/>
    <mergeCell ref="J13:L13"/>
    <mergeCell ref="Q14:R14"/>
    <mergeCell ref="A1:S1"/>
    <mergeCell ref="A2:H2"/>
    <mergeCell ref="A3:H5"/>
    <mergeCell ref="M6:P6"/>
    <mergeCell ref="J6:L6"/>
    <mergeCell ref="Q2:R2"/>
    <mergeCell ref="Q5:R5"/>
    <mergeCell ref="Q6:R6"/>
    <mergeCell ref="J2:L2"/>
    <mergeCell ref="M4:P4"/>
    <mergeCell ref="M5:P5"/>
    <mergeCell ref="Q4:R4"/>
    <mergeCell ref="J4:L4"/>
    <mergeCell ref="J5:L5"/>
  </mergeCells>
  <phoneticPr fontId="3"/>
  <printOptions horizontalCentered="1" verticalCentered="1"/>
  <pageMargins left="0.11811023622047245" right="0.11811023622047245" top="0.15748031496062992" bottom="0.15748031496062992" header="0.11811023622047245" footer="0.11811023622047245"/>
  <pageSetup paperSize="8" scale="76"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91070-B9FE-4ED6-A439-DC0A29DF60BA}">
  <sheetPr>
    <tabColor theme="5" tint="0.59999389629810485"/>
    <pageSetUpPr fitToPage="1"/>
  </sheetPr>
  <dimension ref="A1:S40"/>
  <sheetViews>
    <sheetView view="pageBreakPreview" zoomScale="60" zoomScaleNormal="100" workbookViewId="0">
      <selection activeCell="M17" sqref="M17:M18"/>
    </sheetView>
  </sheetViews>
  <sheetFormatPr defaultColWidth="10" defaultRowHeight="30.75" customHeight="1" x14ac:dyDescent="0.45"/>
  <cols>
    <col min="1" max="1" width="10" customWidth="1"/>
    <col min="3" max="3" width="12.3984375" bestFit="1" customWidth="1"/>
    <col min="9" max="9" width="3.8984375" customWidth="1"/>
    <col min="13" max="14" width="10" customWidth="1"/>
  </cols>
  <sheetData>
    <row r="1" spans="1:19" ht="30.75" customHeight="1" x14ac:dyDescent="0.45">
      <c r="A1" s="611" t="s">
        <v>298</v>
      </c>
      <c r="B1" s="611"/>
      <c r="C1" s="611"/>
      <c r="D1" s="611"/>
      <c r="E1" s="611"/>
      <c r="F1" s="611"/>
      <c r="G1" s="611"/>
      <c r="H1" s="611"/>
      <c r="I1" s="611"/>
      <c r="J1" s="611"/>
      <c r="K1" s="611"/>
      <c r="L1" s="611"/>
      <c r="M1" s="611"/>
      <c r="N1" s="611"/>
      <c r="O1" s="611"/>
      <c r="P1" s="611"/>
      <c r="Q1" s="611"/>
      <c r="R1" s="611"/>
      <c r="S1" s="611"/>
    </row>
    <row r="2" spans="1:19" ht="30.75" customHeight="1" x14ac:dyDescent="0.45">
      <c r="A2" s="702" t="s">
        <v>300</v>
      </c>
      <c r="B2" s="702"/>
      <c r="C2" s="702"/>
      <c r="D2" s="702"/>
      <c r="E2" s="702"/>
      <c r="F2" s="702"/>
      <c r="G2" s="702"/>
      <c r="H2" s="702"/>
      <c r="J2" s="743" t="s">
        <v>254</v>
      </c>
      <c r="K2" s="743"/>
      <c r="L2" s="139" t="s">
        <v>255</v>
      </c>
      <c r="M2" s="139" t="s">
        <v>256</v>
      </c>
      <c r="N2" s="139" t="s">
        <v>257</v>
      </c>
      <c r="O2" s="743" t="s">
        <v>258</v>
      </c>
      <c r="P2" s="743"/>
      <c r="Q2" s="743"/>
      <c r="R2" s="743"/>
    </row>
    <row r="3" spans="1:19" ht="30.75" customHeight="1" x14ac:dyDescent="0.45">
      <c r="A3" s="703" t="s">
        <v>218</v>
      </c>
      <c r="B3" s="704"/>
      <c r="C3" s="704"/>
      <c r="D3" s="704"/>
      <c r="E3" s="704"/>
      <c r="F3" s="704"/>
      <c r="G3" s="704"/>
      <c r="H3" s="704"/>
      <c r="J3" s="747" t="s">
        <v>261</v>
      </c>
      <c r="K3" s="747"/>
      <c r="L3" s="746" t="s">
        <v>259</v>
      </c>
      <c r="M3" s="746" t="s">
        <v>277</v>
      </c>
      <c r="N3" s="746" t="s">
        <v>277</v>
      </c>
      <c r="O3" s="745" t="s">
        <v>276</v>
      </c>
      <c r="P3" s="745"/>
      <c r="Q3" s="745"/>
      <c r="R3" s="745"/>
    </row>
    <row r="4" spans="1:19" ht="30.75" customHeight="1" x14ac:dyDescent="0.45">
      <c r="A4" s="704"/>
      <c r="B4" s="704"/>
      <c r="C4" s="704"/>
      <c r="D4" s="704"/>
      <c r="E4" s="704"/>
      <c r="F4" s="704"/>
      <c r="G4" s="704"/>
      <c r="H4" s="704"/>
      <c r="J4" s="747"/>
      <c r="K4" s="747"/>
      <c r="L4" s="746"/>
      <c r="M4" s="746"/>
      <c r="N4" s="746"/>
      <c r="O4" s="745"/>
      <c r="P4" s="745"/>
      <c r="Q4" s="745"/>
      <c r="R4" s="745"/>
    </row>
    <row r="5" spans="1:19" ht="30.75" customHeight="1" x14ac:dyDescent="0.45">
      <c r="A5" s="704"/>
      <c r="B5" s="704"/>
      <c r="C5" s="704"/>
      <c r="D5" s="704"/>
      <c r="E5" s="704"/>
      <c r="F5" s="704"/>
      <c r="G5" s="704"/>
      <c r="H5" s="704"/>
      <c r="J5" s="744" t="s">
        <v>263</v>
      </c>
      <c r="K5" s="744"/>
      <c r="L5" s="746" t="s">
        <v>259</v>
      </c>
      <c r="M5" s="746" t="s">
        <v>277</v>
      </c>
      <c r="N5" s="746" t="s">
        <v>278</v>
      </c>
      <c r="O5" s="745" t="s">
        <v>280</v>
      </c>
      <c r="P5" s="745"/>
      <c r="Q5" s="745"/>
      <c r="R5" s="745"/>
    </row>
    <row r="6" spans="1:19" ht="30.75" customHeight="1" x14ac:dyDescent="0.45">
      <c r="J6" s="744"/>
      <c r="K6" s="744"/>
      <c r="L6" s="746"/>
      <c r="M6" s="746"/>
      <c r="N6" s="746"/>
      <c r="O6" s="745"/>
      <c r="P6" s="745"/>
      <c r="Q6" s="745"/>
      <c r="R6" s="745"/>
    </row>
    <row r="7" spans="1:19" ht="30.75" customHeight="1" x14ac:dyDescent="0.45">
      <c r="J7" s="744" t="s">
        <v>265</v>
      </c>
      <c r="K7" s="744"/>
      <c r="L7" s="746" t="s">
        <v>259</v>
      </c>
      <c r="M7" s="746" t="s">
        <v>278</v>
      </c>
      <c r="N7" s="746" t="s">
        <v>277</v>
      </c>
      <c r="O7" s="745" t="s">
        <v>279</v>
      </c>
      <c r="P7" s="745"/>
      <c r="Q7" s="745"/>
      <c r="R7" s="745"/>
    </row>
    <row r="8" spans="1:19" ht="30.75" customHeight="1" x14ac:dyDescent="0.45">
      <c r="J8" s="744"/>
      <c r="K8" s="744"/>
      <c r="L8" s="746"/>
      <c r="M8" s="746"/>
      <c r="N8" s="746"/>
      <c r="O8" s="745"/>
      <c r="P8" s="745"/>
      <c r="Q8" s="745"/>
      <c r="R8" s="745"/>
    </row>
    <row r="9" spans="1:19" ht="30.75" customHeight="1" x14ac:dyDescent="0.45">
      <c r="J9" s="744" t="s">
        <v>267</v>
      </c>
      <c r="K9" s="744"/>
      <c r="L9" s="746" t="s">
        <v>259</v>
      </c>
      <c r="M9" s="746" t="s">
        <v>278</v>
      </c>
      <c r="N9" s="746" t="s">
        <v>278</v>
      </c>
      <c r="O9" s="745" t="s">
        <v>281</v>
      </c>
      <c r="P9" s="745"/>
      <c r="Q9" s="745"/>
      <c r="R9" s="745"/>
    </row>
    <row r="10" spans="1:19" ht="30.75" customHeight="1" x14ac:dyDescent="0.45">
      <c r="J10" s="744"/>
      <c r="K10" s="744"/>
      <c r="L10" s="746"/>
      <c r="M10" s="746"/>
      <c r="N10" s="746"/>
      <c r="O10" s="745"/>
      <c r="P10" s="745"/>
      <c r="Q10" s="745"/>
      <c r="R10" s="745"/>
    </row>
    <row r="11" spans="1:19" ht="30.75" customHeight="1" x14ac:dyDescent="0.45">
      <c r="J11" s="744" t="s">
        <v>269</v>
      </c>
      <c r="K11" s="744"/>
      <c r="L11" s="746" t="s">
        <v>277</v>
      </c>
      <c r="M11" s="746" t="s">
        <v>277</v>
      </c>
      <c r="N11" s="746" t="s">
        <v>278</v>
      </c>
      <c r="O11" s="745" t="s">
        <v>282</v>
      </c>
      <c r="P11" s="745"/>
      <c r="Q11" s="745"/>
      <c r="R11" s="745"/>
    </row>
    <row r="12" spans="1:19" ht="30.75" customHeight="1" x14ac:dyDescent="0.45">
      <c r="J12" s="744"/>
      <c r="K12" s="744"/>
      <c r="L12" s="746"/>
      <c r="M12" s="746"/>
      <c r="N12" s="746"/>
      <c r="O12" s="745"/>
      <c r="P12" s="745"/>
      <c r="Q12" s="745"/>
      <c r="R12" s="745"/>
    </row>
    <row r="13" spans="1:19" ht="30.75" customHeight="1" x14ac:dyDescent="0.45">
      <c r="J13" s="744" t="s">
        <v>271</v>
      </c>
      <c r="K13" s="744"/>
      <c r="L13" s="746" t="s">
        <v>277</v>
      </c>
      <c r="M13" s="746" t="s">
        <v>278</v>
      </c>
      <c r="N13" s="746" t="s">
        <v>278</v>
      </c>
      <c r="O13" s="745" t="s">
        <v>283</v>
      </c>
      <c r="P13" s="745"/>
      <c r="Q13" s="745"/>
      <c r="R13" s="745"/>
    </row>
    <row r="14" spans="1:19" ht="30.75" customHeight="1" x14ac:dyDescent="0.45">
      <c r="J14" s="744"/>
      <c r="K14" s="744"/>
      <c r="L14" s="746"/>
      <c r="M14" s="746"/>
      <c r="N14" s="746"/>
      <c r="O14" s="745"/>
      <c r="P14" s="745"/>
      <c r="Q14" s="745"/>
      <c r="R14" s="745"/>
    </row>
    <row r="15" spans="1:19" ht="30.75" customHeight="1" x14ac:dyDescent="0.45">
      <c r="J15" s="744" t="s">
        <v>273</v>
      </c>
      <c r="K15" s="744"/>
      <c r="L15" s="746" t="s">
        <v>277</v>
      </c>
      <c r="M15" s="746" t="s">
        <v>277</v>
      </c>
      <c r="N15" s="746" t="s">
        <v>277</v>
      </c>
      <c r="O15" s="745" t="s">
        <v>284</v>
      </c>
      <c r="P15" s="745"/>
      <c r="Q15" s="745"/>
      <c r="R15" s="745"/>
    </row>
    <row r="16" spans="1:19" ht="30.75" customHeight="1" x14ac:dyDescent="0.45">
      <c r="J16" s="744"/>
      <c r="K16" s="744"/>
      <c r="L16" s="746"/>
      <c r="M16" s="746"/>
      <c r="N16" s="746"/>
      <c r="O16" s="745"/>
      <c r="P16" s="745"/>
      <c r="Q16" s="745"/>
      <c r="R16" s="745"/>
    </row>
    <row r="17" spans="2:18" ht="30.75" customHeight="1" x14ac:dyDescent="0.45">
      <c r="J17" s="744" t="s">
        <v>275</v>
      </c>
      <c r="K17" s="744"/>
      <c r="L17" s="746" t="s">
        <v>277</v>
      </c>
      <c r="M17" s="746" t="s">
        <v>278</v>
      </c>
      <c r="N17" s="746" t="s">
        <v>277</v>
      </c>
      <c r="O17" s="745" t="s">
        <v>285</v>
      </c>
      <c r="P17" s="745"/>
      <c r="Q17" s="745"/>
      <c r="R17" s="745"/>
    </row>
    <row r="18" spans="2:18" ht="30.75" customHeight="1" x14ac:dyDescent="0.45">
      <c r="J18" s="744"/>
      <c r="K18" s="744"/>
      <c r="L18" s="746"/>
      <c r="M18" s="746"/>
      <c r="N18" s="746"/>
      <c r="O18" s="745"/>
      <c r="P18" s="745"/>
      <c r="Q18" s="745"/>
      <c r="R18" s="745"/>
    </row>
    <row r="19" spans="2:18" ht="30.75" customHeight="1" thickBot="1" x14ac:dyDescent="0.5"/>
    <row r="20" spans="2:18" ht="30.75" customHeight="1" x14ac:dyDescent="0.45">
      <c r="J20" s="748" t="s">
        <v>286</v>
      </c>
      <c r="K20" s="749"/>
      <c r="L20" s="749"/>
      <c r="M20" s="750" t="str">
        <f>IF(J21="理想型", C33,
IF(J21="成長型", C34,
IF(J21="余裕型", C35,
IF(J21="資金過剰型", C36,
IF(J21="立て直し型", C37,
IF(J21="収支不一致型", C38,
IF(J21="危険型", C39,
IF(J21="停滞型", C40,
"タイプが未定義です"))))))))</f>
        <v>借入の見直しを行い、余剰資金を効率よく運用するために投資や借入返済に積極的に活用しましょう。</v>
      </c>
      <c r="N20" s="750"/>
      <c r="O20" s="750"/>
      <c r="P20" s="750"/>
      <c r="Q20" s="750"/>
      <c r="R20" s="751"/>
    </row>
    <row r="21" spans="2:18" ht="30.75" customHeight="1" x14ac:dyDescent="0.45">
      <c r="J21" s="757" t="str">
        <f>IF(AND(C27&gt;=0, C28&lt;0, C29&lt;0), "理想型",
   IF(AND(C27&gt;=0, C28&lt;0, C29&gt;=0), "成長型",
   IF(AND(C27&gt;=0, C28&gt;=0, C29&lt;0), "余裕型",
   IF(AND(C27&gt;=0, C28&gt;=0, C29&gt;=0), "資金過剰型",
   IF(AND(C27&lt;0, C28&lt;0, C29&gt;=0), "立て直し型",
   IF(AND(C27&lt;0, C28&gt;=0, C29&gt;=0), "収支不一致型",
   IF(AND(C27&lt;0, C28&lt;0, C29&lt;0), "危険型",
   IF(AND(C27&lt;0, C28&gt;=0, C29&lt;0), "停滞型",
   "分類不可"))))))))</f>
        <v>資金過剰型</v>
      </c>
      <c r="K21" s="758"/>
      <c r="L21" s="758"/>
      <c r="M21" s="752"/>
      <c r="N21" s="752"/>
      <c r="O21" s="752"/>
      <c r="P21" s="752"/>
      <c r="Q21" s="752"/>
      <c r="R21" s="753"/>
    </row>
    <row r="22" spans="2:18" ht="30.75" customHeight="1" thickBot="1" x14ac:dyDescent="0.5">
      <c r="J22" s="759"/>
      <c r="K22" s="760"/>
      <c r="L22" s="760"/>
      <c r="M22" s="754"/>
      <c r="N22" s="754"/>
      <c r="O22" s="754"/>
      <c r="P22" s="754"/>
      <c r="Q22" s="754"/>
      <c r="R22" s="755"/>
    </row>
    <row r="23" spans="2:18" ht="30.75" customHeight="1" x14ac:dyDescent="0.45">
      <c r="J23" s="153"/>
      <c r="K23" s="153"/>
      <c r="L23" s="153"/>
      <c r="M23" s="153"/>
      <c r="N23" s="153"/>
      <c r="O23" s="153"/>
      <c r="P23" s="153"/>
      <c r="Q23" s="153"/>
      <c r="R23" s="153"/>
    </row>
    <row r="24" spans="2:18" ht="30.75" customHeight="1" x14ac:dyDescent="0.45">
      <c r="E24" s="83"/>
      <c r="F24" s="83"/>
      <c r="G24" s="83"/>
    </row>
    <row r="26" spans="2:18" ht="30.75" customHeight="1" x14ac:dyDescent="0.45">
      <c r="B26" s="134" t="str">
        <f>⑥キャッシュフローの増減要因!B26</f>
        <v>現預金の増減</v>
      </c>
      <c r="C26" s="140">
        <f>⑥キャッシュフローの増減要因!C26</f>
        <v>0</v>
      </c>
    </row>
    <row r="27" spans="2:18" ht="30.75" customHeight="1" x14ac:dyDescent="0.45">
      <c r="B27" s="134" t="str">
        <f>⑥キャッシュフローの増減要因!B27</f>
        <v>営業活動によるキャッシュフロー</v>
      </c>
      <c r="C27" s="140">
        <f>⑥キャッシュフローの増減要因!C27</f>
        <v>0</v>
      </c>
    </row>
    <row r="28" spans="2:18" ht="30.75" customHeight="1" x14ac:dyDescent="0.45">
      <c r="B28" s="134" t="str">
        <f>⑥キャッシュフローの増減要因!B28</f>
        <v>投資活動によるキャッシュフロー</v>
      </c>
      <c r="C28" s="140">
        <f>⑥キャッシュフローの増減要因!$C$28</f>
        <v>0</v>
      </c>
    </row>
    <row r="29" spans="2:18" ht="30.75" customHeight="1" x14ac:dyDescent="0.45">
      <c r="B29" s="134" t="str">
        <f>⑥キャッシュフローの増減要因!B29</f>
        <v>財務活動によるキャッシュフロー</v>
      </c>
      <c r="C29" s="140">
        <f>⑥キャッシュフローの増減要因!C29</f>
        <v>0</v>
      </c>
    </row>
    <row r="32" spans="2:18" ht="30.75" customHeight="1" x14ac:dyDescent="0.45">
      <c r="B32" s="129" t="s">
        <v>254</v>
      </c>
      <c r="C32" s="761" t="s">
        <v>287</v>
      </c>
      <c r="D32" s="762"/>
      <c r="E32" s="762"/>
      <c r="F32" s="762"/>
      <c r="G32" s="762"/>
      <c r="H32" s="763"/>
    </row>
    <row r="33" spans="2:8" ht="138" customHeight="1" x14ac:dyDescent="0.45">
      <c r="B33" s="129" t="s">
        <v>260</v>
      </c>
      <c r="C33" s="756" t="s">
        <v>288</v>
      </c>
      <c r="D33" s="756"/>
      <c r="E33" s="756"/>
      <c r="F33" s="756"/>
      <c r="G33" s="756"/>
      <c r="H33" s="756"/>
    </row>
    <row r="34" spans="2:8" ht="138" customHeight="1" x14ac:dyDescent="0.45">
      <c r="B34" s="129" t="s">
        <v>262</v>
      </c>
      <c r="C34" s="756" t="s">
        <v>289</v>
      </c>
      <c r="D34" s="756"/>
      <c r="E34" s="756"/>
      <c r="F34" s="756"/>
      <c r="G34" s="756"/>
      <c r="H34" s="756"/>
    </row>
    <row r="35" spans="2:8" ht="119.25" customHeight="1" x14ac:dyDescent="0.45">
      <c r="B35" s="129" t="s">
        <v>264</v>
      </c>
      <c r="C35" s="756" t="s">
        <v>290</v>
      </c>
      <c r="D35" s="756"/>
      <c r="E35" s="756"/>
      <c r="F35" s="756"/>
      <c r="G35" s="756"/>
      <c r="H35" s="756"/>
    </row>
    <row r="36" spans="2:8" ht="119.25" customHeight="1" x14ac:dyDescent="0.45">
      <c r="B36" s="129" t="s">
        <v>266</v>
      </c>
      <c r="C36" s="756" t="s">
        <v>291</v>
      </c>
      <c r="D36" s="756"/>
      <c r="E36" s="756"/>
      <c r="F36" s="756"/>
      <c r="G36" s="756"/>
      <c r="H36" s="756"/>
    </row>
    <row r="37" spans="2:8" ht="119.25" customHeight="1" x14ac:dyDescent="0.45">
      <c r="B37" s="129" t="s">
        <v>268</v>
      </c>
      <c r="C37" s="756" t="s">
        <v>292</v>
      </c>
      <c r="D37" s="756"/>
      <c r="E37" s="756"/>
      <c r="F37" s="756"/>
      <c r="G37" s="756"/>
      <c r="H37" s="756"/>
    </row>
    <row r="38" spans="2:8" ht="119.25" customHeight="1" x14ac:dyDescent="0.45">
      <c r="B38" s="129" t="s">
        <v>270</v>
      </c>
      <c r="C38" s="756" t="s">
        <v>293</v>
      </c>
      <c r="D38" s="756"/>
      <c r="E38" s="756"/>
      <c r="F38" s="756"/>
      <c r="G38" s="756"/>
      <c r="H38" s="756"/>
    </row>
    <row r="39" spans="2:8" ht="138" customHeight="1" x14ac:dyDescent="0.45">
      <c r="B39" s="129" t="s">
        <v>272</v>
      </c>
      <c r="C39" s="756" t="s">
        <v>294</v>
      </c>
      <c r="D39" s="756"/>
      <c r="E39" s="756"/>
      <c r="F39" s="756"/>
      <c r="G39" s="756"/>
      <c r="H39" s="756"/>
    </row>
    <row r="40" spans="2:8" ht="100.5" customHeight="1" x14ac:dyDescent="0.45">
      <c r="B40" s="129" t="s">
        <v>274</v>
      </c>
      <c r="C40" s="756" t="s">
        <v>295</v>
      </c>
      <c r="D40" s="756"/>
      <c r="E40" s="756"/>
      <c r="F40" s="756"/>
      <c r="G40" s="756"/>
      <c r="H40" s="756"/>
    </row>
  </sheetData>
  <sheetProtection algorithmName="SHA-512" hashValue="fw9DbxvP/xCi8wiZZ/R7K/J/QiGHgx/yI+cNLQ1puwwG2FLjXaJCBAsFn3Vq1DBITXcYHLcX5Dg/HrnLk9cGsg==" saltValue="vCsclSdgDJIPj1n2sF+xZw==" spinCount="100000" sheet="1" objects="1" scenarios="1" formatCells="0" formatColumns="0" formatRows="0"/>
  <mergeCells count="57">
    <mergeCell ref="C39:H39"/>
    <mergeCell ref="C40:H40"/>
    <mergeCell ref="J7:K8"/>
    <mergeCell ref="J9:K10"/>
    <mergeCell ref="J11:K12"/>
    <mergeCell ref="J13:K14"/>
    <mergeCell ref="J15:K16"/>
    <mergeCell ref="J17:K18"/>
    <mergeCell ref="J21:L22"/>
    <mergeCell ref="C32:H32"/>
    <mergeCell ref="C33:H33"/>
    <mergeCell ref="C34:H34"/>
    <mergeCell ref="C35:H35"/>
    <mergeCell ref="C36:H36"/>
    <mergeCell ref="L17:L18"/>
    <mergeCell ref="M17:M18"/>
    <mergeCell ref="N17:N18"/>
    <mergeCell ref="C37:H37"/>
    <mergeCell ref="C38:H38"/>
    <mergeCell ref="N9:N10"/>
    <mergeCell ref="L11:L12"/>
    <mergeCell ref="M11:M12"/>
    <mergeCell ref="N11:N12"/>
    <mergeCell ref="L15:L16"/>
    <mergeCell ref="M15:M16"/>
    <mergeCell ref="N15:N16"/>
    <mergeCell ref="O7:R8"/>
    <mergeCell ref="O9:R10"/>
    <mergeCell ref="O11:R12"/>
    <mergeCell ref="O13:R14"/>
    <mergeCell ref="J20:L20"/>
    <mergeCell ref="O17:R18"/>
    <mergeCell ref="M20:R22"/>
    <mergeCell ref="L13:L14"/>
    <mergeCell ref="M13:M14"/>
    <mergeCell ref="N13:N14"/>
    <mergeCell ref="O15:R16"/>
    <mergeCell ref="L7:L8"/>
    <mergeCell ref="M7:M8"/>
    <mergeCell ref="N7:N8"/>
    <mergeCell ref="L9:L10"/>
    <mergeCell ref="M9:M10"/>
    <mergeCell ref="A1:S1"/>
    <mergeCell ref="A2:H2"/>
    <mergeCell ref="A3:H5"/>
    <mergeCell ref="J2:K2"/>
    <mergeCell ref="O2:R2"/>
    <mergeCell ref="J5:K6"/>
    <mergeCell ref="O5:R6"/>
    <mergeCell ref="L5:L6"/>
    <mergeCell ref="M5:M6"/>
    <mergeCell ref="N5:N6"/>
    <mergeCell ref="J3:K4"/>
    <mergeCell ref="L3:L4"/>
    <mergeCell ref="M3:M4"/>
    <mergeCell ref="N3:N4"/>
    <mergeCell ref="O3:R4"/>
  </mergeCells>
  <phoneticPr fontId="3"/>
  <printOptions horizontalCentered="1" verticalCentered="1"/>
  <pageMargins left="0.11811023622047245" right="0.11811023622047245" top="0.15748031496062992" bottom="0.15748031496062992" header="0.11811023622047245" footer="0.11811023622047245"/>
  <pageSetup paperSize="8" scale="7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2585-A955-417F-B5F2-16405922E79C}">
  <sheetPr>
    <tabColor theme="5" tint="0.59999389629810485"/>
    <pageSetUpPr fitToPage="1"/>
  </sheetPr>
  <dimension ref="A1:AA30"/>
  <sheetViews>
    <sheetView view="pageBreakPreview" zoomScale="70" zoomScaleNormal="70" zoomScaleSheetLayoutView="70" workbookViewId="0">
      <selection activeCell="K15" sqref="K15"/>
    </sheetView>
  </sheetViews>
  <sheetFormatPr defaultColWidth="12.19921875" defaultRowHeight="32.4" customHeight="1" x14ac:dyDescent="0.45"/>
  <cols>
    <col min="1" max="16384" width="12.19921875" style="47"/>
  </cols>
  <sheetData>
    <row r="1" spans="1:27" ht="32.4" customHeight="1" x14ac:dyDescent="0.45">
      <c r="A1" s="536" t="s">
        <v>297</v>
      </c>
      <c r="B1" s="536"/>
      <c r="C1" s="536"/>
      <c r="D1" s="536"/>
      <c r="E1" s="536"/>
      <c r="F1" s="536"/>
      <c r="G1" s="536"/>
      <c r="H1" s="536"/>
      <c r="I1" s="536"/>
      <c r="J1" s="536"/>
      <c r="K1" s="536"/>
      <c r="L1" s="536"/>
      <c r="M1" s="536"/>
      <c r="N1" s="536"/>
      <c r="O1" s="536"/>
    </row>
    <row r="2" spans="1:27" ht="32.4" customHeight="1" x14ac:dyDescent="0.7">
      <c r="A2" s="781" t="s">
        <v>301</v>
      </c>
      <c r="B2" s="781"/>
      <c r="C2" s="781"/>
      <c r="D2" s="781"/>
      <c r="E2" s="781"/>
      <c r="F2" s="781"/>
      <c r="G2" s="781"/>
      <c r="H2" s="64"/>
      <c r="I2" s="781" t="s">
        <v>302</v>
      </c>
      <c r="J2" s="781"/>
      <c r="K2" s="781"/>
      <c r="L2" s="781"/>
      <c r="M2" s="781"/>
      <c r="N2" s="781"/>
      <c r="O2" s="781"/>
    </row>
    <row r="3" spans="1:27" ht="32.4" customHeight="1" x14ac:dyDescent="0.55000000000000004">
      <c r="A3" s="782" t="s">
        <v>182</v>
      </c>
      <c r="B3" s="783"/>
      <c r="C3" s="783"/>
      <c r="D3" s="783"/>
      <c r="E3" s="783"/>
      <c r="F3" s="783"/>
      <c r="G3" s="783"/>
      <c r="H3" s="69"/>
      <c r="I3" s="782" t="s">
        <v>183</v>
      </c>
      <c r="J3" s="782"/>
      <c r="K3" s="782"/>
      <c r="L3" s="782"/>
      <c r="M3" s="782"/>
      <c r="N3" s="782"/>
      <c r="O3" s="782"/>
    </row>
    <row r="4" spans="1:27" ht="32.4" customHeight="1" x14ac:dyDescent="0.55000000000000004">
      <c r="A4" s="783"/>
      <c r="B4" s="783"/>
      <c r="C4" s="783"/>
      <c r="D4" s="783"/>
      <c r="E4" s="783"/>
      <c r="F4" s="783"/>
      <c r="G4" s="783"/>
      <c r="H4" s="69"/>
      <c r="I4" s="782"/>
      <c r="J4" s="782"/>
      <c r="K4" s="782"/>
      <c r="L4" s="782"/>
      <c r="M4" s="782"/>
      <c r="N4" s="782"/>
      <c r="O4" s="782"/>
    </row>
    <row r="5" spans="1:27" ht="32.4" customHeight="1" x14ac:dyDescent="0.55000000000000004">
      <c r="A5" s="783"/>
      <c r="B5" s="783"/>
      <c r="C5" s="783"/>
      <c r="D5" s="783"/>
      <c r="E5" s="783"/>
      <c r="F5" s="783"/>
      <c r="G5" s="783"/>
      <c r="H5" s="69"/>
      <c r="I5" s="782"/>
      <c r="J5" s="782"/>
      <c r="K5" s="782"/>
      <c r="L5" s="782"/>
      <c r="M5" s="782"/>
      <c r="N5" s="782"/>
      <c r="O5" s="782"/>
    </row>
    <row r="6" spans="1:27" ht="32.4" customHeight="1" x14ac:dyDescent="0.55000000000000004">
      <c r="A6" s="118"/>
      <c r="B6" s="66"/>
      <c r="C6" s="67"/>
      <c r="D6" s="67"/>
      <c r="E6" s="71"/>
      <c r="F6" s="67"/>
      <c r="G6" s="67"/>
      <c r="H6" s="69"/>
      <c r="I6" s="52"/>
      <c r="J6" s="52"/>
      <c r="K6" s="52"/>
      <c r="L6" s="52"/>
      <c r="M6" s="52"/>
      <c r="O6" s="120"/>
    </row>
    <row r="7" spans="1:27" ht="32.4" customHeight="1" x14ac:dyDescent="0.55000000000000004">
      <c r="A7" s="118"/>
      <c r="B7" s="66"/>
      <c r="C7" s="67"/>
      <c r="D7" s="67"/>
      <c r="E7" s="68"/>
      <c r="F7" s="67"/>
      <c r="G7" s="67"/>
      <c r="H7" s="69"/>
      <c r="I7" s="52"/>
      <c r="J7" s="52"/>
      <c r="K7" s="52"/>
      <c r="L7" s="52"/>
      <c r="M7" s="52"/>
      <c r="O7" s="52"/>
    </row>
    <row r="8" spans="1:27" ht="32.4" customHeight="1" x14ac:dyDescent="0.95">
      <c r="A8" s="52"/>
      <c r="B8" s="52"/>
      <c r="C8" s="52"/>
      <c r="D8" s="53"/>
      <c r="E8" s="53"/>
      <c r="F8" s="67"/>
      <c r="G8" s="67"/>
      <c r="H8" s="69"/>
      <c r="I8" s="52"/>
      <c r="J8" s="52"/>
      <c r="K8" s="52"/>
      <c r="L8" s="52"/>
      <c r="M8" s="52"/>
      <c r="N8" s="52"/>
      <c r="O8" s="52"/>
      <c r="P8" s="55"/>
      <c r="Q8" s="55"/>
      <c r="R8" s="55"/>
      <c r="S8" s="55"/>
      <c r="T8" s="55"/>
      <c r="U8" s="55"/>
      <c r="V8" s="55"/>
      <c r="W8" s="55"/>
      <c r="X8" s="55"/>
      <c r="Y8" s="55"/>
      <c r="Z8" s="55"/>
      <c r="AA8" s="55"/>
    </row>
    <row r="9" spans="1:27" ht="32.4" customHeight="1" x14ac:dyDescent="1.4">
      <c r="A9" s="57"/>
      <c r="B9" s="57"/>
      <c r="C9" s="57"/>
      <c r="D9" s="57"/>
      <c r="E9" s="57"/>
      <c r="F9" s="67"/>
      <c r="G9" s="67"/>
      <c r="H9" s="69"/>
      <c r="I9" s="52"/>
      <c r="J9" s="52"/>
      <c r="K9" s="57"/>
      <c r="L9" s="57"/>
      <c r="M9" s="57"/>
      <c r="N9" s="57"/>
      <c r="O9" s="57"/>
      <c r="P9" s="55"/>
      <c r="Q9" s="55"/>
      <c r="R9" s="55"/>
    </row>
    <row r="10" spans="1:27" ht="32.4" customHeight="1" x14ac:dyDescent="1.4">
      <c r="A10" s="57"/>
      <c r="B10" s="57"/>
      <c r="C10" s="57"/>
      <c r="D10" s="57"/>
      <c r="E10" s="57"/>
      <c r="F10" s="67"/>
      <c r="G10" s="67"/>
      <c r="H10" s="69"/>
      <c r="I10" s="52"/>
      <c r="J10" s="52"/>
      <c r="K10" s="57"/>
      <c r="L10" s="57"/>
      <c r="M10" s="57"/>
      <c r="N10" s="57"/>
      <c r="O10" s="57"/>
      <c r="P10" s="55"/>
      <c r="Q10" s="55"/>
      <c r="R10" s="55"/>
    </row>
    <row r="11" spans="1:27" ht="32.4" customHeight="1" x14ac:dyDescent="1.4">
      <c r="A11" s="57"/>
      <c r="B11" s="57"/>
      <c r="C11" s="57"/>
      <c r="D11" s="57"/>
      <c r="E11" s="57"/>
      <c r="F11" s="59"/>
      <c r="G11" s="60"/>
      <c r="H11" s="59"/>
      <c r="I11" s="60"/>
      <c r="J11" s="61"/>
      <c r="K11" s="61"/>
      <c r="L11" s="61"/>
      <c r="M11" s="61"/>
      <c r="N11" s="61"/>
      <c r="O11" s="61"/>
      <c r="P11" s="55"/>
      <c r="Q11" s="55"/>
      <c r="R11" s="55"/>
    </row>
    <row r="12" spans="1:27" ht="32.4" customHeight="1" x14ac:dyDescent="0.7">
      <c r="A12" s="119"/>
      <c r="C12" s="64"/>
      <c r="D12" s="64"/>
      <c r="E12" s="64"/>
      <c r="F12" s="64"/>
      <c r="G12" s="64"/>
      <c r="H12" s="64"/>
      <c r="I12" s="64"/>
      <c r="J12" s="61"/>
      <c r="K12" s="61"/>
      <c r="L12" s="61"/>
      <c r="M12" s="61"/>
      <c r="N12" s="61"/>
      <c r="O12" s="61"/>
      <c r="P12" s="55"/>
      <c r="Q12" s="55"/>
      <c r="R12" s="55"/>
    </row>
    <row r="13" spans="1:27" ht="32.4" customHeight="1" x14ac:dyDescent="0.55000000000000004">
      <c r="A13" s="118"/>
      <c r="B13" s="66"/>
      <c r="C13" s="67"/>
      <c r="D13" s="67"/>
      <c r="E13" s="68"/>
      <c r="F13" s="67"/>
      <c r="G13" s="67"/>
      <c r="H13" s="69"/>
      <c r="I13" s="52"/>
      <c r="K13" s="70"/>
      <c r="L13" s="70"/>
      <c r="M13" s="61"/>
      <c r="N13" s="61"/>
      <c r="O13" s="61"/>
      <c r="P13" s="55"/>
      <c r="Q13" s="55"/>
      <c r="R13" s="55"/>
    </row>
    <row r="14" spans="1:27" ht="32.4" customHeight="1" x14ac:dyDescent="0.55000000000000004">
      <c r="A14" s="118"/>
      <c r="B14" s="66"/>
      <c r="C14" s="67"/>
      <c r="D14" s="67"/>
      <c r="E14" s="68"/>
      <c r="F14" s="67"/>
      <c r="G14" s="67"/>
      <c r="H14" s="69"/>
      <c r="I14" s="52"/>
      <c r="K14" s="70"/>
      <c r="L14" s="70"/>
      <c r="M14" s="61"/>
      <c r="N14" s="61"/>
      <c r="O14" s="61"/>
      <c r="P14" s="55"/>
      <c r="Q14" s="55"/>
      <c r="R14" s="55"/>
    </row>
    <row r="15" spans="1:27" ht="32.4" customHeight="1" thickBot="1" x14ac:dyDescent="0.6">
      <c r="A15" s="118"/>
      <c r="B15" s="66"/>
      <c r="C15" s="67"/>
      <c r="D15" s="67"/>
      <c r="E15" s="68"/>
      <c r="F15" s="67"/>
      <c r="G15" s="67"/>
      <c r="H15" s="69"/>
      <c r="I15" s="52"/>
      <c r="J15" s="52"/>
      <c r="K15" s="52"/>
      <c r="L15" s="52"/>
      <c r="M15" s="52"/>
      <c r="O15" s="52"/>
    </row>
    <row r="16" spans="1:27" ht="32.4" customHeight="1" thickBot="1" x14ac:dyDescent="0.5">
      <c r="A16" s="778" t="s">
        <v>180</v>
      </c>
      <c r="B16" s="778"/>
      <c r="C16" s="778"/>
      <c r="D16" s="776">
        <f>(②決算書概要!G36-②決算書概要!F36)/10000</f>
        <v>0</v>
      </c>
      <c r="E16" s="777"/>
      <c r="F16" s="778" t="s">
        <v>177</v>
      </c>
      <c r="G16" s="778"/>
      <c r="H16" s="67"/>
      <c r="I16" s="778" t="s">
        <v>181</v>
      </c>
      <c r="J16" s="778"/>
      <c r="K16" s="778"/>
      <c r="L16" s="779" t="e">
        <f>M20-K20</f>
        <v>#DIV/0!</v>
      </c>
      <c r="M16" s="780"/>
      <c r="N16" s="778" t="s">
        <v>177</v>
      </c>
      <c r="O16" s="778"/>
    </row>
    <row r="17" spans="1:15" ht="32.4" customHeight="1" x14ac:dyDescent="0.55000000000000004">
      <c r="A17" s="118"/>
      <c r="B17" s="66"/>
      <c r="C17" s="111"/>
      <c r="D17" s="112"/>
      <c r="E17" s="68"/>
      <c r="F17" s="67"/>
      <c r="G17" s="67"/>
      <c r="H17" s="69"/>
      <c r="I17" s="52"/>
      <c r="J17" s="52"/>
      <c r="K17" s="52"/>
      <c r="L17" s="116"/>
      <c r="M17" s="52"/>
      <c r="O17" s="52"/>
    </row>
    <row r="18" spans="1:15" ht="32.4" customHeight="1" thickBot="1" x14ac:dyDescent="0.6">
      <c r="A18" s="118"/>
      <c r="B18" s="73"/>
      <c r="C18" s="114"/>
      <c r="D18" s="113"/>
      <c r="E18" s="113"/>
      <c r="F18" s="115"/>
      <c r="I18" s="52"/>
      <c r="J18" s="52"/>
      <c r="L18" s="117"/>
      <c r="O18" s="52"/>
    </row>
    <row r="19" spans="1:15" ht="32.4" customHeight="1" x14ac:dyDescent="0.45">
      <c r="B19" s="770" t="s">
        <v>178</v>
      </c>
      <c r="C19" s="771"/>
      <c r="F19" s="774" t="s">
        <v>179</v>
      </c>
      <c r="G19" s="775"/>
      <c r="I19" s="72"/>
      <c r="J19" s="52"/>
      <c r="K19" s="765" t="s">
        <v>69</v>
      </c>
      <c r="L19" s="766"/>
      <c r="M19" s="765" t="s">
        <v>70</v>
      </c>
      <c r="N19" s="766"/>
      <c r="O19" s="52"/>
    </row>
    <row r="20" spans="1:15" ht="32.4" customHeight="1" thickBot="1" x14ac:dyDescent="0.5">
      <c r="B20" s="772">
        <f>②決算書概要!H25/10000</f>
        <v>0</v>
      </c>
      <c r="C20" s="773"/>
      <c r="F20" s="772">
        <f>(②決算書概要!H23+②決算書概要!H24+②決算書概要!H2)/10000</f>
        <v>0</v>
      </c>
      <c r="G20" s="773"/>
      <c r="I20" s="52"/>
      <c r="J20" s="52"/>
      <c r="K20" s="767" t="e">
        <f>②決算書概要!F36/②決算書概要!B38</f>
        <v>#DIV/0!</v>
      </c>
      <c r="L20" s="768"/>
      <c r="M20" s="767" t="e">
        <f>②決算書概要!G36/②決算書概要!C38</f>
        <v>#DIV/0!</v>
      </c>
      <c r="N20" s="768"/>
      <c r="O20" s="52"/>
    </row>
    <row r="21" spans="1:15" ht="32.4" customHeight="1" x14ac:dyDescent="0.45">
      <c r="B21" s="73"/>
      <c r="K21" s="47" t="s">
        <v>190</v>
      </c>
      <c r="O21" s="52"/>
    </row>
    <row r="22" spans="1:15" ht="32.4" customHeight="1" x14ac:dyDescent="0.45">
      <c r="B22" s="769" t="str">
        <f>IF(D16&gt;=0, B25, B28)</f>
        <v>純資産が増加しているのは、利益が積み上がり、財務の安定性が向上していることを示します。この増加を活かして、新しい事業や設備投資に取り組む余地が広がります。今後もこの流れを維持するために、引き続き効率的な経営を心がけましょう。</v>
      </c>
      <c r="C22" s="769"/>
      <c r="D22" s="769"/>
      <c r="E22" s="769"/>
      <c r="F22" s="769"/>
      <c r="G22" s="769"/>
      <c r="H22" s="121"/>
      <c r="I22" s="122"/>
      <c r="J22" s="769" t="str">
        <f>IF(D16&gt;=0, J25, J28)</f>
        <v>自己資本比率が増加しているのは、財務の健全性が高まり、借入に依存せず安定した経営ができていることを示します。この状況は金融機関や投資家からの信頼にもつながります。今後も堅実な経営を続け、安定性をさらに強化していきましょう。</v>
      </c>
      <c r="K22" s="769"/>
      <c r="L22" s="769"/>
      <c r="M22" s="769"/>
      <c r="N22" s="769"/>
      <c r="O22" s="769"/>
    </row>
    <row r="23" spans="1:15" ht="32.4" customHeight="1" x14ac:dyDescent="0.45">
      <c r="B23" s="769"/>
      <c r="C23" s="769"/>
      <c r="D23" s="769"/>
      <c r="E23" s="769"/>
      <c r="F23" s="769"/>
      <c r="G23" s="769"/>
      <c r="H23" s="121"/>
      <c r="I23" s="122"/>
      <c r="J23" s="769"/>
      <c r="K23" s="769"/>
      <c r="L23" s="769"/>
      <c r="M23" s="769"/>
      <c r="N23" s="769"/>
      <c r="O23" s="769"/>
    </row>
    <row r="25" spans="1:15" ht="32.4" customHeight="1" x14ac:dyDescent="0.45">
      <c r="B25" s="764" t="s">
        <v>184</v>
      </c>
      <c r="C25" s="764"/>
      <c r="D25" s="764"/>
      <c r="E25" s="764"/>
      <c r="F25" s="764"/>
      <c r="G25" s="764"/>
      <c r="J25" s="764" t="s">
        <v>186</v>
      </c>
      <c r="K25" s="764"/>
      <c r="L25" s="764"/>
      <c r="M25" s="764"/>
      <c r="N25" s="764"/>
      <c r="O25" s="764"/>
    </row>
    <row r="26" spans="1:15" ht="32.4" customHeight="1" x14ac:dyDescent="0.45">
      <c r="B26" s="764"/>
      <c r="C26" s="764"/>
      <c r="D26" s="764"/>
      <c r="E26" s="764"/>
      <c r="F26" s="764"/>
      <c r="G26" s="764"/>
      <c r="J26" s="764"/>
      <c r="K26" s="764"/>
      <c r="L26" s="764"/>
      <c r="M26" s="764"/>
      <c r="N26" s="764"/>
      <c r="O26" s="764"/>
    </row>
    <row r="27" spans="1:15" ht="32.4" customHeight="1" x14ac:dyDescent="0.45">
      <c r="B27" s="764"/>
      <c r="C27" s="764"/>
      <c r="D27" s="764"/>
      <c r="E27" s="764"/>
      <c r="F27" s="764"/>
      <c r="G27" s="764"/>
      <c r="J27" s="764"/>
      <c r="K27" s="764"/>
      <c r="L27" s="764"/>
      <c r="M27" s="764"/>
      <c r="N27" s="764"/>
      <c r="O27" s="764"/>
    </row>
    <row r="28" spans="1:15" ht="32.4" customHeight="1" x14ac:dyDescent="0.45">
      <c r="B28" s="764" t="s">
        <v>185</v>
      </c>
      <c r="C28" s="764"/>
      <c r="D28" s="764"/>
      <c r="E28" s="764"/>
      <c r="F28" s="764"/>
      <c r="G28" s="764"/>
      <c r="J28" s="764" t="s">
        <v>187</v>
      </c>
      <c r="K28" s="764"/>
      <c r="L28" s="764"/>
      <c r="M28" s="764"/>
      <c r="N28" s="764"/>
      <c r="O28" s="764"/>
    </row>
    <row r="29" spans="1:15" ht="32.4" customHeight="1" x14ac:dyDescent="0.45">
      <c r="B29" s="764"/>
      <c r="C29" s="764"/>
      <c r="D29" s="764"/>
      <c r="E29" s="764"/>
      <c r="F29" s="764"/>
      <c r="G29" s="764"/>
      <c r="J29" s="764"/>
      <c r="K29" s="764"/>
      <c r="L29" s="764"/>
      <c r="M29" s="764"/>
      <c r="N29" s="764"/>
      <c r="O29" s="764"/>
    </row>
    <row r="30" spans="1:15" ht="32.4" customHeight="1" x14ac:dyDescent="0.45">
      <c r="B30" s="764"/>
      <c r="C30" s="764"/>
      <c r="D30" s="764"/>
      <c r="E30" s="764"/>
      <c r="F30" s="764"/>
      <c r="G30" s="764"/>
      <c r="J30" s="764"/>
      <c r="K30" s="764"/>
      <c r="L30" s="764"/>
      <c r="M30" s="764"/>
      <c r="N30" s="764"/>
      <c r="O30" s="764"/>
    </row>
  </sheetData>
  <sheetProtection algorithmName="SHA-512" hashValue="SCxJXVKMa45K0X6l/GU/35CBD8/7YCyH8Y+4pc4oKbREXVr1UNphUF6Dp43eKA+utkZbgnFDaVBzU0baweH4bw==" saltValue="K7VoJGcf3Q1okjxva+et2g==" spinCount="100000" sheet="1" objects="1" scenarios="1" formatCells="0" formatColumns="0" formatRows="0"/>
  <mergeCells count="25">
    <mergeCell ref="D16:E16"/>
    <mergeCell ref="F16:G16"/>
    <mergeCell ref="I16:K16"/>
    <mergeCell ref="L16:M16"/>
    <mergeCell ref="A1:O1"/>
    <mergeCell ref="A2:G2"/>
    <mergeCell ref="A3:G5"/>
    <mergeCell ref="I2:O2"/>
    <mergeCell ref="I3:O5"/>
    <mergeCell ref="N16:O16"/>
    <mergeCell ref="A16:C16"/>
    <mergeCell ref="B25:G27"/>
    <mergeCell ref="B28:G30"/>
    <mergeCell ref="J25:O27"/>
    <mergeCell ref="J28:O30"/>
    <mergeCell ref="K19:L19"/>
    <mergeCell ref="M19:N19"/>
    <mergeCell ref="K20:L20"/>
    <mergeCell ref="M20:N20"/>
    <mergeCell ref="B22:G23"/>
    <mergeCell ref="J22:O23"/>
    <mergeCell ref="B19:C19"/>
    <mergeCell ref="B20:C20"/>
    <mergeCell ref="F19:G19"/>
    <mergeCell ref="F20:G20"/>
  </mergeCells>
  <phoneticPr fontId="3"/>
  <printOptions horizontalCentered="1" verticalCentered="1"/>
  <pageMargins left="0.23622047244094491" right="0.23622047244094491" top="0.19685039370078741" bottom="0.39370078740157483" header="0.31496062992125984" footer="0.11811023622047245"/>
  <pageSetup paperSize="8" scale="72"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F4F3A-F59D-4D11-913C-35FF72C98B1B}">
  <sheetPr>
    <tabColor theme="5" tint="0.59999389629810485"/>
    <pageSetUpPr fitToPage="1"/>
  </sheetPr>
  <dimension ref="A1:AA30"/>
  <sheetViews>
    <sheetView view="pageBreakPreview" zoomScale="70" zoomScaleNormal="70" zoomScaleSheetLayoutView="70" workbookViewId="0">
      <selection activeCell="K17" sqref="K17"/>
    </sheetView>
  </sheetViews>
  <sheetFormatPr defaultColWidth="12.19921875" defaultRowHeight="32.4" customHeight="1" x14ac:dyDescent="0.45"/>
  <cols>
    <col min="1" max="1" width="12.19921875" style="47" customWidth="1"/>
    <col min="2" max="16384" width="12.19921875" style="47"/>
  </cols>
  <sheetData>
    <row r="1" spans="1:27" ht="32.4" customHeight="1" x14ac:dyDescent="0.45">
      <c r="A1" s="536" t="s">
        <v>297</v>
      </c>
      <c r="B1" s="536"/>
      <c r="C1" s="536"/>
      <c r="D1" s="536"/>
      <c r="E1" s="536"/>
      <c r="F1" s="536"/>
      <c r="G1" s="536"/>
      <c r="H1" s="536"/>
      <c r="I1" s="536"/>
      <c r="J1" s="536"/>
      <c r="K1" s="536"/>
      <c r="L1" s="536"/>
      <c r="M1" s="536"/>
      <c r="N1" s="536"/>
      <c r="O1" s="536"/>
    </row>
    <row r="2" spans="1:27" ht="32.4" customHeight="1" x14ac:dyDescent="0.7">
      <c r="A2" s="781" t="s">
        <v>303</v>
      </c>
      <c r="B2" s="781"/>
      <c r="C2" s="781"/>
      <c r="D2" s="781"/>
      <c r="E2" s="781"/>
      <c r="F2" s="781"/>
      <c r="G2" s="781"/>
      <c r="H2" s="64"/>
      <c r="I2" s="781" t="s">
        <v>304</v>
      </c>
      <c r="J2" s="781"/>
      <c r="K2" s="781"/>
      <c r="L2" s="781"/>
      <c r="M2" s="781"/>
      <c r="N2" s="781"/>
      <c r="O2" s="781"/>
    </row>
    <row r="3" spans="1:27" ht="32.4" customHeight="1" x14ac:dyDescent="0.55000000000000004">
      <c r="A3" s="782" t="s">
        <v>193</v>
      </c>
      <c r="B3" s="783"/>
      <c r="C3" s="783"/>
      <c r="D3" s="783"/>
      <c r="E3" s="783"/>
      <c r="F3" s="783"/>
      <c r="G3" s="783"/>
      <c r="H3" s="69"/>
      <c r="I3" s="782" t="s">
        <v>194</v>
      </c>
      <c r="J3" s="782"/>
      <c r="K3" s="782"/>
      <c r="L3" s="782"/>
      <c r="M3" s="782"/>
      <c r="N3" s="782"/>
      <c r="O3" s="782"/>
    </row>
    <row r="4" spans="1:27" ht="32.4" customHeight="1" x14ac:dyDescent="0.55000000000000004">
      <c r="A4" s="783"/>
      <c r="B4" s="783"/>
      <c r="C4" s="783"/>
      <c r="D4" s="783"/>
      <c r="E4" s="783"/>
      <c r="F4" s="783"/>
      <c r="G4" s="783"/>
      <c r="H4" s="69"/>
      <c r="I4" s="782"/>
      <c r="J4" s="782"/>
      <c r="K4" s="782"/>
      <c r="L4" s="782"/>
      <c r="M4" s="782"/>
      <c r="N4" s="782"/>
      <c r="O4" s="782"/>
    </row>
    <row r="5" spans="1:27" ht="32.4" customHeight="1" x14ac:dyDescent="0.55000000000000004">
      <c r="A5" s="783"/>
      <c r="B5" s="783"/>
      <c r="C5" s="783"/>
      <c r="D5" s="783"/>
      <c r="E5" s="783"/>
      <c r="F5" s="783"/>
      <c r="G5" s="783"/>
      <c r="H5" s="69"/>
      <c r="I5" s="782"/>
      <c r="J5" s="782"/>
      <c r="K5" s="782"/>
      <c r="L5" s="782"/>
      <c r="M5" s="782"/>
      <c r="N5" s="782"/>
      <c r="O5" s="782"/>
    </row>
    <row r="6" spans="1:27" ht="32.4" customHeight="1" x14ac:dyDescent="0.55000000000000004">
      <c r="A6" s="118"/>
      <c r="B6" s="66"/>
      <c r="C6" s="67"/>
      <c r="D6" s="67"/>
      <c r="E6" s="71"/>
      <c r="F6" s="67"/>
      <c r="G6" s="67"/>
      <c r="H6" s="69"/>
      <c r="I6" s="52"/>
      <c r="J6" s="52"/>
      <c r="K6" s="52"/>
      <c r="L6" s="52"/>
      <c r="M6" s="52"/>
      <c r="O6" s="120"/>
    </row>
    <row r="7" spans="1:27" ht="32.4" customHeight="1" x14ac:dyDescent="0.55000000000000004">
      <c r="A7" s="118"/>
      <c r="B7" s="66"/>
      <c r="C7" s="67"/>
      <c r="D7" s="67"/>
      <c r="E7" s="68"/>
      <c r="F7" s="67"/>
      <c r="G7" s="67"/>
      <c r="H7" s="69"/>
      <c r="I7" s="52"/>
      <c r="J7" s="52"/>
      <c r="K7" s="52"/>
      <c r="L7" s="52"/>
      <c r="M7" s="52"/>
      <c r="O7" s="52"/>
    </row>
    <row r="8" spans="1:27" ht="32.4" customHeight="1" x14ac:dyDescent="0.95">
      <c r="A8" s="52"/>
      <c r="B8" s="52"/>
      <c r="C8" s="52"/>
      <c r="D8" s="53"/>
      <c r="E8" s="53"/>
      <c r="F8" s="67"/>
      <c r="G8" s="67"/>
      <c r="H8" s="69"/>
      <c r="I8" s="52"/>
      <c r="J8" s="52"/>
      <c r="K8" s="52"/>
      <c r="L8" s="52"/>
      <c r="M8" s="52"/>
      <c r="N8" s="52"/>
      <c r="O8" s="52"/>
      <c r="P8" s="55"/>
      <c r="Q8" s="55"/>
      <c r="R8" s="55"/>
      <c r="S8" s="55"/>
      <c r="T8" s="55"/>
      <c r="U8" s="55"/>
      <c r="V8" s="55"/>
      <c r="W8" s="55"/>
      <c r="X8" s="55"/>
      <c r="Y8" s="55"/>
      <c r="Z8" s="55"/>
      <c r="AA8" s="55"/>
    </row>
    <row r="9" spans="1:27" ht="32.4" customHeight="1" x14ac:dyDescent="1.4">
      <c r="A9" s="57"/>
      <c r="B9" s="57"/>
      <c r="C9" s="57"/>
      <c r="D9" s="57"/>
      <c r="E9" s="57"/>
      <c r="F9" s="67"/>
      <c r="G9" s="67"/>
      <c r="H9" s="69"/>
      <c r="I9" s="52"/>
      <c r="J9" s="52"/>
      <c r="K9" s="57"/>
      <c r="L9" s="57"/>
      <c r="M9" s="57"/>
      <c r="N9" s="57"/>
      <c r="O9" s="57"/>
      <c r="P9" s="55"/>
      <c r="Q9" s="55"/>
      <c r="R9" s="55"/>
    </row>
    <row r="10" spans="1:27" ht="32.4" customHeight="1" x14ac:dyDescent="1.4">
      <c r="A10" s="57"/>
      <c r="B10" s="57"/>
      <c r="C10" s="57"/>
      <c r="D10" s="57"/>
      <c r="E10" s="57"/>
      <c r="F10" s="67"/>
      <c r="G10" s="67"/>
      <c r="H10" s="69"/>
      <c r="I10" s="52"/>
      <c r="J10" s="52"/>
      <c r="K10" s="57"/>
      <c r="L10" s="57"/>
      <c r="M10" s="57"/>
      <c r="N10" s="57"/>
      <c r="O10" s="57"/>
      <c r="P10" s="55"/>
      <c r="Q10" s="55"/>
      <c r="R10" s="55"/>
    </row>
    <row r="11" spans="1:27" ht="32.4" customHeight="1" x14ac:dyDescent="1.4">
      <c r="A11" s="57"/>
      <c r="B11" s="57"/>
      <c r="C11" s="57"/>
      <c r="D11" s="57"/>
      <c r="E11" s="57"/>
      <c r="F11" s="64"/>
      <c r="G11" s="60"/>
      <c r="H11" s="59"/>
      <c r="I11" s="60"/>
      <c r="J11" s="61"/>
      <c r="K11" s="61"/>
      <c r="L11" s="61"/>
      <c r="M11" s="61"/>
      <c r="N11" s="61"/>
      <c r="O11" s="61"/>
      <c r="P11" s="55"/>
      <c r="Q11" s="55"/>
      <c r="R11" s="55"/>
    </row>
    <row r="12" spans="1:27" ht="32.4" customHeight="1" x14ac:dyDescent="0.7">
      <c r="A12" s="119"/>
      <c r="D12" s="64"/>
      <c r="E12" s="64"/>
      <c r="F12" s="64"/>
      <c r="G12" s="64"/>
      <c r="H12" s="64"/>
      <c r="I12" s="64"/>
      <c r="J12" s="61"/>
      <c r="K12" s="61"/>
      <c r="L12" s="61"/>
      <c r="M12" s="61"/>
      <c r="N12" s="61"/>
      <c r="O12" s="61"/>
      <c r="P12" s="55"/>
      <c r="Q12" s="55"/>
      <c r="R12" s="55"/>
    </row>
    <row r="13" spans="1:27" ht="32.4" customHeight="1" x14ac:dyDescent="0.55000000000000004">
      <c r="A13" s="118"/>
      <c r="B13" s="66"/>
      <c r="C13" s="67"/>
      <c r="D13" s="67"/>
      <c r="E13" s="68"/>
      <c r="F13" s="67"/>
      <c r="G13" s="67"/>
      <c r="H13" s="69"/>
      <c r="I13" s="52"/>
      <c r="K13" s="70"/>
      <c r="L13" s="70"/>
      <c r="M13" s="61"/>
      <c r="N13" s="61"/>
      <c r="O13" s="61"/>
      <c r="P13" s="55"/>
      <c r="Q13" s="55"/>
      <c r="R13" s="55"/>
    </row>
    <row r="14" spans="1:27" ht="32.4" customHeight="1" x14ac:dyDescent="0.55000000000000004">
      <c r="A14" s="118"/>
      <c r="B14" s="66"/>
      <c r="C14" s="67"/>
      <c r="D14" s="67"/>
      <c r="E14" s="68"/>
      <c r="F14" s="67"/>
      <c r="G14" s="67"/>
      <c r="H14" s="69"/>
      <c r="I14" s="52"/>
      <c r="K14" s="70"/>
      <c r="L14" s="70"/>
      <c r="M14" s="61"/>
      <c r="N14" s="61"/>
      <c r="O14" s="61"/>
      <c r="P14" s="55"/>
      <c r="Q14" s="55"/>
      <c r="R14" s="55"/>
    </row>
    <row r="15" spans="1:27" ht="32.4" customHeight="1" thickBot="1" x14ac:dyDescent="0.6">
      <c r="A15" s="118"/>
      <c r="B15" s="66"/>
      <c r="C15" s="67"/>
      <c r="D15" s="67"/>
      <c r="E15" s="68"/>
      <c r="F15" s="67"/>
      <c r="G15" s="67"/>
      <c r="H15" s="69"/>
      <c r="I15" s="52"/>
      <c r="J15" s="52"/>
      <c r="K15" s="52"/>
      <c r="L15" s="52"/>
      <c r="M15" s="52"/>
      <c r="O15" s="52"/>
    </row>
    <row r="16" spans="1:27" ht="32.4" customHeight="1" thickBot="1" x14ac:dyDescent="0.5">
      <c r="A16" s="778" t="s">
        <v>188</v>
      </c>
      <c r="B16" s="778"/>
      <c r="C16" s="778"/>
      <c r="D16" s="779" t="e">
        <f>E20-C20</f>
        <v>#DIV/0!</v>
      </c>
      <c r="E16" s="780"/>
      <c r="F16" s="778" t="s">
        <v>177</v>
      </c>
      <c r="G16" s="778"/>
      <c r="H16" s="67"/>
      <c r="I16" s="778" t="s">
        <v>189</v>
      </c>
      <c r="J16" s="778"/>
      <c r="K16" s="778"/>
      <c r="L16" s="779" t="e">
        <f>M20-K20</f>
        <v>#DIV/0!</v>
      </c>
      <c r="M16" s="780"/>
      <c r="N16" s="778" t="s">
        <v>177</v>
      </c>
      <c r="O16" s="778"/>
    </row>
    <row r="17" spans="1:15" ht="32.4" customHeight="1" x14ac:dyDescent="0.55000000000000004">
      <c r="A17" s="118"/>
      <c r="B17" s="66"/>
      <c r="C17" s="52"/>
      <c r="D17" s="116"/>
      <c r="E17" s="52"/>
      <c r="G17" s="67"/>
      <c r="H17" s="69"/>
      <c r="I17" s="52"/>
      <c r="J17" s="52"/>
      <c r="K17" s="52"/>
      <c r="L17" s="116"/>
      <c r="M17" s="52"/>
      <c r="O17" s="52"/>
    </row>
    <row r="18" spans="1:15" ht="32.4" customHeight="1" thickBot="1" x14ac:dyDescent="0.6">
      <c r="A18" s="118"/>
      <c r="D18" s="117"/>
      <c r="I18" s="52"/>
      <c r="J18" s="52"/>
      <c r="L18" s="117"/>
      <c r="O18" s="52"/>
    </row>
    <row r="19" spans="1:15" ht="32.4" customHeight="1" x14ac:dyDescent="0.45">
      <c r="C19" s="765" t="s">
        <v>69</v>
      </c>
      <c r="D19" s="766"/>
      <c r="E19" s="765" t="s">
        <v>70</v>
      </c>
      <c r="F19" s="766"/>
      <c r="I19" s="72"/>
      <c r="J19" s="52"/>
      <c r="K19" s="765" t="s">
        <v>69</v>
      </c>
      <c r="L19" s="766"/>
      <c r="M19" s="765" t="s">
        <v>70</v>
      </c>
      <c r="N19" s="766"/>
      <c r="O19" s="52"/>
    </row>
    <row r="20" spans="1:15" ht="32.4" customHeight="1" thickBot="1" x14ac:dyDescent="0.5">
      <c r="C20" s="767" t="e">
        <f>②決算書概要!B20/②決算書概要!F16</f>
        <v>#DIV/0!</v>
      </c>
      <c r="D20" s="768"/>
      <c r="E20" s="767" t="e">
        <f>②決算書概要!C20/②決算書概要!G16</f>
        <v>#DIV/0!</v>
      </c>
      <c r="F20" s="768"/>
      <c r="I20" s="52"/>
      <c r="J20" s="52"/>
      <c r="K20" s="767" t="e">
        <f>②決算書概要!B36/(②決算書概要!F21+②決算書概要!F36)</f>
        <v>#DIV/0!</v>
      </c>
      <c r="L20" s="768"/>
      <c r="M20" s="767" t="e">
        <f>②決算書概要!C36/(②決算書概要!G21+②決算書概要!G36)</f>
        <v>#DIV/0!</v>
      </c>
      <c r="N20" s="768"/>
      <c r="O20" s="52"/>
    </row>
    <row r="21" spans="1:15" ht="32.4" customHeight="1" x14ac:dyDescent="0.45">
      <c r="B21" s="73"/>
      <c r="C21" s="47" t="s">
        <v>191</v>
      </c>
      <c r="K21" s="47" t="s">
        <v>192</v>
      </c>
      <c r="O21" s="52"/>
    </row>
    <row r="22" spans="1:15" ht="32.4" customHeight="1" x14ac:dyDescent="0.45">
      <c r="B22" s="769" t="e">
        <f>IF(D16&gt;=0, B25, B28)</f>
        <v>#DIV/0!</v>
      </c>
      <c r="C22" s="769"/>
      <c r="D22" s="769"/>
      <c r="E22" s="769"/>
      <c r="F22" s="769"/>
      <c r="G22" s="769"/>
      <c r="H22" s="121"/>
      <c r="I22" s="122"/>
      <c r="J22" s="769" t="e">
        <f>IF(D16&gt;=0, J25, J28)</f>
        <v>#DIV/0!</v>
      </c>
      <c r="K22" s="769"/>
      <c r="L22" s="769"/>
      <c r="M22" s="769"/>
      <c r="N22" s="769"/>
      <c r="O22" s="769"/>
    </row>
    <row r="23" spans="1:15" ht="32.4" customHeight="1" x14ac:dyDescent="0.45">
      <c r="B23" s="769"/>
      <c r="C23" s="769"/>
      <c r="D23" s="769"/>
      <c r="E23" s="769"/>
      <c r="F23" s="769"/>
      <c r="G23" s="769"/>
      <c r="H23" s="121"/>
      <c r="I23" s="122"/>
      <c r="J23" s="769"/>
      <c r="K23" s="769"/>
      <c r="L23" s="769"/>
      <c r="M23" s="769"/>
      <c r="N23" s="769"/>
      <c r="O23" s="769"/>
    </row>
    <row r="25" spans="1:15" ht="32.4" customHeight="1" x14ac:dyDescent="0.45">
      <c r="B25" s="764" t="s">
        <v>195</v>
      </c>
      <c r="C25" s="764"/>
      <c r="D25" s="764"/>
      <c r="E25" s="764"/>
      <c r="F25" s="764"/>
      <c r="G25" s="764"/>
      <c r="J25" s="764" t="s">
        <v>197</v>
      </c>
      <c r="K25" s="764"/>
      <c r="L25" s="764"/>
      <c r="M25" s="764"/>
      <c r="N25" s="764"/>
      <c r="O25" s="764"/>
    </row>
    <row r="26" spans="1:15" ht="32.4" customHeight="1" x14ac:dyDescent="0.45">
      <c r="B26" s="764"/>
      <c r="C26" s="764"/>
      <c r="D26" s="764"/>
      <c r="E26" s="764"/>
      <c r="F26" s="764"/>
      <c r="G26" s="764"/>
      <c r="J26" s="764"/>
      <c r="K26" s="764"/>
      <c r="L26" s="764"/>
      <c r="M26" s="764"/>
      <c r="N26" s="764"/>
      <c r="O26" s="764"/>
    </row>
    <row r="27" spans="1:15" ht="32.4" customHeight="1" x14ac:dyDescent="0.45">
      <c r="B27" s="764"/>
      <c r="C27" s="764"/>
      <c r="D27" s="764"/>
      <c r="E27" s="764"/>
      <c r="F27" s="764"/>
      <c r="G27" s="764"/>
      <c r="J27" s="764"/>
      <c r="K27" s="764"/>
      <c r="L27" s="764"/>
      <c r="M27" s="764"/>
      <c r="N27" s="764"/>
      <c r="O27" s="764"/>
    </row>
    <row r="28" spans="1:15" ht="32.4" customHeight="1" x14ac:dyDescent="0.45">
      <c r="B28" s="764" t="s">
        <v>196</v>
      </c>
      <c r="C28" s="764"/>
      <c r="D28" s="764"/>
      <c r="E28" s="764"/>
      <c r="F28" s="764"/>
      <c r="G28" s="764"/>
      <c r="J28" s="764" t="s">
        <v>198</v>
      </c>
      <c r="K28" s="764"/>
      <c r="L28" s="764"/>
      <c r="M28" s="764"/>
      <c r="N28" s="764"/>
      <c r="O28" s="764"/>
    </row>
    <row r="29" spans="1:15" ht="32.4" customHeight="1" x14ac:dyDescent="0.45">
      <c r="B29" s="764"/>
      <c r="C29" s="764"/>
      <c r="D29" s="764"/>
      <c r="E29" s="764"/>
      <c r="F29" s="764"/>
      <c r="G29" s="764"/>
      <c r="J29" s="764"/>
      <c r="K29" s="764"/>
      <c r="L29" s="764"/>
      <c r="M29" s="764"/>
      <c r="N29" s="764"/>
      <c r="O29" s="764"/>
    </row>
    <row r="30" spans="1:15" ht="32.4" customHeight="1" x14ac:dyDescent="0.45">
      <c r="B30" s="764"/>
      <c r="C30" s="764"/>
      <c r="D30" s="764"/>
      <c r="E30" s="764"/>
      <c r="F30" s="764"/>
      <c r="G30" s="764"/>
      <c r="J30" s="764"/>
      <c r="K30" s="764"/>
      <c r="L30" s="764"/>
      <c r="M30" s="764"/>
      <c r="N30" s="764"/>
      <c r="O30" s="764"/>
    </row>
  </sheetData>
  <sheetProtection algorithmName="SHA-512" hashValue="SL9H3046q72CXn5MKHUKa/kgAQyas4dzTC9j2WjqVpDPJlH0RfrleFQYREghDhT2rx0tDbTpg8b3hzB5WfwPYQ==" saltValue="R5FOBJhqfG4ZO8G2aT/sNQ==" spinCount="100000" sheet="1" objects="1" scenarios="1" formatCells="0" formatColumns="0" formatRows="0"/>
  <mergeCells count="25">
    <mergeCell ref="A16:C16"/>
    <mergeCell ref="D16:E16"/>
    <mergeCell ref="F16:G16"/>
    <mergeCell ref="I16:K16"/>
    <mergeCell ref="L16:M16"/>
    <mergeCell ref="A1:O1"/>
    <mergeCell ref="A2:G2"/>
    <mergeCell ref="I2:O2"/>
    <mergeCell ref="A3:G5"/>
    <mergeCell ref="I3:O5"/>
    <mergeCell ref="N16:O16"/>
    <mergeCell ref="K19:L19"/>
    <mergeCell ref="M19:N19"/>
    <mergeCell ref="K20:L20"/>
    <mergeCell ref="M20:N20"/>
    <mergeCell ref="J22:O23"/>
    <mergeCell ref="B25:G27"/>
    <mergeCell ref="J25:O27"/>
    <mergeCell ref="B28:G30"/>
    <mergeCell ref="J28:O30"/>
    <mergeCell ref="C19:D19"/>
    <mergeCell ref="E19:F19"/>
    <mergeCell ref="C20:D20"/>
    <mergeCell ref="E20:F20"/>
    <mergeCell ref="B22:G23"/>
  </mergeCells>
  <phoneticPr fontId="3"/>
  <printOptions horizontalCentered="1" verticalCentered="1"/>
  <pageMargins left="0.23622047244094491" right="0.23622047244094491" top="0.19685039370078741" bottom="0.39370078740157483" header="0.31496062992125984" footer="0.11811023622047245"/>
  <pageSetup paperSize="8" scale="72"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13F81-675A-4975-A316-CFC30BA6BA6B}">
  <sheetPr>
    <tabColor theme="5" tint="0.59999389629810485"/>
    <pageSetUpPr fitToPage="1"/>
  </sheetPr>
  <dimension ref="A1:X34"/>
  <sheetViews>
    <sheetView view="pageBreakPreview" topLeftCell="A2" zoomScale="57" zoomScaleNormal="70" zoomScaleSheetLayoutView="64" workbookViewId="0">
      <selection activeCell="C20" sqref="C10:D21"/>
    </sheetView>
  </sheetViews>
  <sheetFormatPr defaultColWidth="12.19921875" defaultRowHeight="32.4" customHeight="1" x14ac:dyDescent="0.45"/>
  <cols>
    <col min="1" max="1" width="12.19921875" style="47" customWidth="1"/>
    <col min="2" max="20" width="12.19921875" style="47"/>
    <col min="21" max="21" width="14.3984375" style="47" bestFit="1" customWidth="1"/>
    <col min="22" max="16384" width="12.19921875" style="47"/>
  </cols>
  <sheetData>
    <row r="1" spans="1:24" ht="32.4" customHeight="1" x14ac:dyDescent="0.45">
      <c r="A1" s="536" t="s">
        <v>297</v>
      </c>
      <c r="B1" s="536"/>
      <c r="C1" s="536"/>
      <c r="D1" s="536"/>
      <c r="E1" s="536"/>
      <c r="F1" s="536"/>
      <c r="G1" s="536"/>
      <c r="H1" s="536"/>
      <c r="I1" s="536"/>
      <c r="J1" s="536"/>
      <c r="K1" s="536"/>
      <c r="L1" s="536"/>
      <c r="M1" s="84"/>
    </row>
    <row r="2" spans="1:24" ht="32.4" customHeight="1" x14ac:dyDescent="0.7">
      <c r="A2" s="790" t="s">
        <v>305</v>
      </c>
      <c r="B2" s="791"/>
      <c r="C2" s="791"/>
      <c r="D2" s="791"/>
      <c r="E2" s="791"/>
      <c r="F2" s="791"/>
      <c r="G2" s="791"/>
      <c r="H2" s="792"/>
      <c r="I2" s="52"/>
      <c r="J2" s="785" t="s">
        <v>208</v>
      </c>
      <c r="K2" s="785"/>
      <c r="L2" s="785"/>
      <c r="M2" s="785"/>
      <c r="N2" s="785"/>
      <c r="O2" s="785"/>
    </row>
    <row r="3" spans="1:24" ht="32.4" customHeight="1" x14ac:dyDescent="0.45">
      <c r="A3" s="793" t="s">
        <v>202</v>
      </c>
      <c r="B3" s="794"/>
      <c r="C3" s="794"/>
      <c r="D3" s="794"/>
      <c r="E3" s="794"/>
      <c r="F3" s="794"/>
      <c r="G3" s="794"/>
      <c r="H3" s="795"/>
      <c r="I3" s="124"/>
      <c r="J3" s="787" t="str">
        <f>IF(
   ABS(C8)=MAX(ABS(C8),ABS(C10),ABS(C12),ABS(C14),ABS(C16),ABS(C18),ABS(C20)), A8,
   IF(
      ABS(C10)=MAX(ABS(C8),ABS(C10),ABS(C12),ABS(C14),ABS(C16),ABS(C18),ABS(C20)), A10,
      IF(
         ABS(C12)=MAX(ABS(C8),ABS(C10),ABS(C12),ABS(C14),ABS(C16),ABS(C18),ABS(C20)), A12,
         IF(
            ABS(C14)=MAX(ABS(C8),ABS(C10),ABS(C12),ABS(C14),ABS(C16),ABS(C18),ABS(C20)), A14,
            IF(
               ABS(C16)=MAX(ABS(C8),ABS(C10),ABS(C12),ABS(C14),ABS(C16),ABS(C18),ABS(C20)), A16,
               IF(
                  ABS(C18)=MAX(ABS(C8),ABS(C10),ABS(C12),ABS(C14),ABS(C16),ABS(C18),ABS(C20)), A18,
                  A20
               )
            )
         )
      )
   )
)</f>
        <v>当期純利益</v>
      </c>
      <c r="K3" s="787"/>
      <c r="L3" s="788"/>
      <c r="M3" s="789" t="s">
        <v>209</v>
      </c>
      <c r="N3" s="785"/>
      <c r="O3" s="785"/>
    </row>
    <row r="4" spans="1:24" ht="32.4" customHeight="1" x14ac:dyDescent="0.45">
      <c r="A4" s="796"/>
      <c r="B4" s="797"/>
      <c r="C4" s="797"/>
      <c r="D4" s="797"/>
      <c r="E4" s="797"/>
      <c r="F4" s="797"/>
      <c r="G4" s="797"/>
      <c r="H4" s="798"/>
      <c r="I4" s="124"/>
      <c r="J4" s="787"/>
      <c r="K4" s="787"/>
      <c r="L4" s="788"/>
      <c r="M4" s="789"/>
      <c r="N4" s="785"/>
      <c r="O4" s="785"/>
      <c r="Q4" s="786"/>
      <c r="R4" s="786"/>
      <c r="S4" s="786"/>
      <c r="T4" s="786"/>
      <c r="U4" s="786"/>
      <c r="V4" s="786"/>
      <c r="W4" s="786"/>
      <c r="X4" s="786"/>
    </row>
    <row r="5" spans="1:24" ht="32.4" customHeight="1" x14ac:dyDescent="0.45">
      <c r="A5" s="799"/>
      <c r="B5" s="800"/>
      <c r="C5" s="800"/>
      <c r="D5" s="800"/>
      <c r="E5" s="800"/>
      <c r="F5" s="800"/>
      <c r="G5" s="800"/>
      <c r="H5" s="801"/>
      <c r="I5" s="124"/>
      <c r="J5" s="787"/>
      <c r="K5" s="787"/>
      <c r="L5" s="788"/>
      <c r="M5" s="789"/>
      <c r="N5" s="785"/>
      <c r="O5" s="785"/>
      <c r="Q5" s="786"/>
      <c r="R5" s="786"/>
      <c r="S5" s="786"/>
      <c r="T5" s="786"/>
      <c r="U5" s="786"/>
      <c r="V5" s="786"/>
      <c r="W5" s="786"/>
      <c r="X5" s="786"/>
    </row>
    <row r="6" spans="1:24" ht="32.4" customHeight="1" x14ac:dyDescent="0.55000000000000004">
      <c r="A6" s="118"/>
      <c r="B6" s="67"/>
      <c r="C6" s="67"/>
      <c r="D6" s="71"/>
      <c r="E6" s="67"/>
      <c r="F6" s="67"/>
      <c r="G6" s="69"/>
      <c r="H6" s="52"/>
      <c r="I6" s="124"/>
      <c r="J6" s="124"/>
      <c r="K6" s="124"/>
      <c r="L6" s="124"/>
      <c r="M6" s="124"/>
      <c r="N6" s="124"/>
      <c r="O6" s="124"/>
      <c r="Q6" s="786"/>
      <c r="R6" s="786"/>
      <c r="S6" s="786"/>
      <c r="T6" s="786"/>
      <c r="U6" s="786"/>
      <c r="V6" s="786"/>
      <c r="W6" s="786"/>
      <c r="X6" s="786"/>
    </row>
    <row r="7" spans="1:24" ht="32.4" customHeight="1" x14ac:dyDescent="0.45">
      <c r="A7" s="784" t="s">
        <v>206</v>
      </c>
      <c r="B7" s="784"/>
      <c r="C7" s="784"/>
      <c r="D7" s="784"/>
      <c r="E7" s="784"/>
      <c r="J7" s="124"/>
      <c r="K7" s="124"/>
      <c r="L7" s="124"/>
      <c r="M7" s="124"/>
      <c r="N7" s="124"/>
      <c r="O7" s="124"/>
      <c r="Q7" s="786"/>
      <c r="R7" s="786"/>
      <c r="S7" s="786"/>
      <c r="T7" s="786"/>
      <c r="U7" s="786"/>
      <c r="V7" s="786"/>
      <c r="W7" s="786"/>
      <c r="X7" s="786"/>
    </row>
    <row r="8" spans="1:24" ht="32.4" customHeight="1" x14ac:dyDescent="0.45">
      <c r="A8" s="784" t="s">
        <v>203</v>
      </c>
      <c r="B8" s="784"/>
      <c r="C8" s="804">
        <f>②決算書概要!M25/10000</f>
        <v>0</v>
      </c>
      <c r="D8" s="805"/>
      <c r="E8" s="806"/>
      <c r="F8" s="127"/>
      <c r="J8" s="124"/>
      <c r="K8" s="124"/>
      <c r="L8" s="124"/>
      <c r="M8" s="124"/>
      <c r="N8" s="124"/>
      <c r="O8" s="124"/>
      <c r="P8" s="55"/>
    </row>
    <row r="9" spans="1:24" ht="32.4" customHeight="1" x14ac:dyDescent="0.45">
      <c r="A9" s="784"/>
      <c r="B9" s="784"/>
      <c r="C9" s="807"/>
      <c r="D9" s="808"/>
      <c r="E9" s="809"/>
      <c r="F9" s="127"/>
      <c r="J9" s="124"/>
      <c r="K9" s="124"/>
      <c r="L9" s="124"/>
      <c r="M9" s="124"/>
      <c r="N9" s="124"/>
      <c r="O9" s="124"/>
      <c r="P9" s="55"/>
    </row>
    <row r="10" spans="1:24" ht="32.4" customHeight="1" x14ac:dyDescent="0.45">
      <c r="A10" s="784" t="s">
        <v>204</v>
      </c>
      <c r="B10" s="784"/>
      <c r="C10" s="802">
        <f>(②決算書概要!L24-②決算書概要!K24)/10000</f>
        <v>0</v>
      </c>
      <c r="D10" s="802"/>
      <c r="E10" s="810" t="str">
        <f>IF(C10&gt;0,"↓",IF(C10=0,"－","↑"))</f>
        <v>－</v>
      </c>
      <c r="F10" s="127"/>
      <c r="J10" s="124"/>
      <c r="K10" s="124"/>
      <c r="L10" s="124"/>
      <c r="M10" s="124"/>
      <c r="N10" s="124"/>
      <c r="O10" s="124"/>
      <c r="P10" s="55"/>
    </row>
    <row r="11" spans="1:24" ht="32.4" customHeight="1" x14ac:dyDescent="0.45">
      <c r="A11" s="784"/>
      <c r="B11" s="784"/>
      <c r="C11" s="802"/>
      <c r="D11" s="802"/>
      <c r="E11" s="811"/>
      <c r="F11" s="127"/>
      <c r="J11" s="124"/>
      <c r="K11" s="124"/>
      <c r="L11" s="124"/>
      <c r="M11" s="124"/>
      <c r="N11" s="124"/>
      <c r="O11" s="124"/>
      <c r="P11" s="55"/>
    </row>
    <row r="12" spans="1:24" ht="32.4" customHeight="1" x14ac:dyDescent="0.45">
      <c r="A12" s="784" t="s">
        <v>205</v>
      </c>
      <c r="B12" s="784"/>
      <c r="C12" s="803">
        <f>②決算書概要!M22/10000</f>
        <v>0</v>
      </c>
      <c r="D12" s="803"/>
      <c r="E12" s="810" t="str">
        <f>IF(C12&gt;0,"↑",IF(C12=0,"－","↓"))</f>
        <v>－</v>
      </c>
      <c r="F12" s="127"/>
      <c r="J12" s="124"/>
      <c r="K12" s="124"/>
      <c r="L12" s="124"/>
      <c r="M12" s="124"/>
      <c r="N12" s="124"/>
      <c r="O12" s="124"/>
      <c r="P12" s="55"/>
    </row>
    <row r="13" spans="1:24" ht="32.4" customHeight="1" x14ac:dyDescent="0.45">
      <c r="A13" s="784"/>
      <c r="B13" s="784"/>
      <c r="C13" s="803"/>
      <c r="D13" s="803"/>
      <c r="E13" s="811"/>
      <c r="F13" s="127"/>
      <c r="J13" s="124"/>
      <c r="K13" s="124"/>
      <c r="L13" s="124"/>
      <c r="M13" s="124"/>
      <c r="N13" s="124"/>
      <c r="O13" s="124"/>
      <c r="P13" s="55"/>
    </row>
    <row r="14" spans="1:24" ht="32.4" customHeight="1" x14ac:dyDescent="0.45">
      <c r="A14" s="784" t="s">
        <v>201</v>
      </c>
      <c r="B14" s="784"/>
      <c r="C14" s="802">
        <f>(②決算書概要!M17-②決算書概要!M20)/10000</f>
        <v>0</v>
      </c>
      <c r="D14" s="802"/>
      <c r="E14" s="810" t="str">
        <f>IF(C14&gt;0,"↑",IF(C14=0,"－","↓"))</f>
        <v>－</v>
      </c>
      <c r="F14" s="127"/>
      <c r="J14" s="124"/>
      <c r="K14" s="124"/>
      <c r="L14" s="124"/>
      <c r="M14" s="124"/>
      <c r="N14" s="124"/>
      <c r="O14" s="124"/>
      <c r="P14" s="55"/>
    </row>
    <row r="15" spans="1:24" ht="32.4" customHeight="1" x14ac:dyDescent="0.45">
      <c r="A15" s="784"/>
      <c r="B15" s="784"/>
      <c r="C15" s="802"/>
      <c r="D15" s="802"/>
      <c r="E15" s="811"/>
      <c r="F15" s="127"/>
      <c r="J15" s="124"/>
      <c r="K15" s="124"/>
      <c r="L15" s="124"/>
      <c r="M15" s="124"/>
      <c r="N15" s="124"/>
      <c r="O15" s="124"/>
    </row>
    <row r="16" spans="1:24" ht="32.4" customHeight="1" x14ac:dyDescent="0.45">
      <c r="A16" s="784" t="s">
        <v>128</v>
      </c>
      <c r="B16" s="784"/>
      <c r="C16" s="802">
        <f>②決算書概要!M12/10000</f>
        <v>0</v>
      </c>
      <c r="D16" s="802"/>
      <c r="E16" s="810" t="str">
        <f t="shared" ref="E16" si="0">IF(C16&gt;0,"↓",IF(C16=0,"－","↑"))</f>
        <v>－</v>
      </c>
      <c r="F16" s="127"/>
      <c r="J16" s="124"/>
      <c r="K16" s="124"/>
      <c r="L16" s="124"/>
      <c r="M16" s="124"/>
      <c r="N16" s="124"/>
      <c r="O16" s="124"/>
    </row>
    <row r="17" spans="1:15" ht="32.4" customHeight="1" x14ac:dyDescent="0.45">
      <c r="A17" s="784"/>
      <c r="B17" s="784"/>
      <c r="C17" s="802"/>
      <c r="D17" s="802"/>
      <c r="E17" s="811"/>
      <c r="F17" s="127"/>
      <c r="J17" s="124"/>
      <c r="K17" s="124"/>
      <c r="L17" s="124"/>
      <c r="M17" s="124"/>
      <c r="N17" s="124"/>
      <c r="O17" s="124"/>
    </row>
    <row r="18" spans="1:15" ht="32.4" customHeight="1" x14ac:dyDescent="0.45">
      <c r="A18" s="784" t="s">
        <v>169</v>
      </c>
      <c r="B18" s="784"/>
      <c r="C18" s="802">
        <f>②決算書概要!M10/10000</f>
        <v>0</v>
      </c>
      <c r="D18" s="802"/>
      <c r="E18" s="810" t="str">
        <f t="shared" ref="E18" si="1">IF(C18&gt;0,"↓",IF(C18=0,"－","↑"))</f>
        <v>－</v>
      </c>
      <c r="F18" s="127"/>
      <c r="J18" s="124"/>
      <c r="K18" s="124"/>
      <c r="L18" s="124"/>
      <c r="M18" s="124"/>
      <c r="N18" s="124"/>
      <c r="O18" s="124"/>
    </row>
    <row r="19" spans="1:15" ht="32.4" customHeight="1" x14ac:dyDescent="0.45">
      <c r="A19" s="784"/>
      <c r="B19" s="784"/>
      <c r="C19" s="802"/>
      <c r="D19" s="802"/>
      <c r="E19" s="811"/>
      <c r="F19" s="127"/>
      <c r="J19" s="124"/>
      <c r="K19" s="124"/>
      <c r="L19" s="124"/>
      <c r="M19" s="124"/>
      <c r="N19" s="124"/>
      <c r="O19" s="124"/>
    </row>
    <row r="20" spans="1:15" ht="32.4" customHeight="1" x14ac:dyDescent="0.45">
      <c r="A20" s="784" t="s">
        <v>130</v>
      </c>
      <c r="B20" s="784"/>
      <c r="C20" s="802">
        <f>②決算書概要!M4/10000</f>
        <v>0</v>
      </c>
      <c r="D20" s="802"/>
      <c r="E20" s="810" t="str">
        <f t="shared" ref="E20" si="2">IF(C20&gt;0,"↑",IF(C20=0,"－","↓"))</f>
        <v>－</v>
      </c>
      <c r="F20" s="127"/>
      <c r="I20" s="124"/>
      <c r="J20" s="124"/>
      <c r="K20" s="124"/>
      <c r="L20" s="124"/>
      <c r="M20" s="124"/>
      <c r="N20" s="124"/>
      <c r="O20" s="124"/>
    </row>
    <row r="21" spans="1:15" ht="32.4" customHeight="1" x14ac:dyDescent="0.45">
      <c r="A21" s="784"/>
      <c r="B21" s="784"/>
      <c r="C21" s="802"/>
      <c r="D21" s="802"/>
      <c r="E21" s="811"/>
      <c r="F21" s="127"/>
      <c r="I21" s="124"/>
      <c r="J21" s="124"/>
      <c r="K21" s="124"/>
      <c r="L21" s="124"/>
      <c r="M21" s="124"/>
      <c r="N21" s="124"/>
      <c r="O21" s="124"/>
    </row>
    <row r="22" spans="1:15" ht="32.4" customHeight="1" x14ac:dyDescent="0.45">
      <c r="A22" s="813" t="s">
        <v>207</v>
      </c>
      <c r="B22" s="813"/>
      <c r="C22" s="813"/>
      <c r="D22" s="813"/>
      <c r="E22" s="813"/>
      <c r="I22" s="124"/>
      <c r="J22" s="124"/>
      <c r="K22" s="124"/>
      <c r="L22" s="124"/>
      <c r="M22" s="124"/>
      <c r="N22" s="124"/>
      <c r="O22" s="124"/>
    </row>
    <row r="23" spans="1:15" ht="32.4" customHeight="1" x14ac:dyDescent="0.45">
      <c r="A23" s="814"/>
      <c r="B23" s="814"/>
      <c r="C23" s="814"/>
      <c r="D23" s="814"/>
      <c r="E23" s="814"/>
      <c r="F23" s="67"/>
      <c r="G23" s="67"/>
      <c r="I23" s="124"/>
      <c r="J23" s="124"/>
      <c r="K23" s="124"/>
      <c r="L23" s="124"/>
      <c r="M23" s="124"/>
      <c r="N23" s="124"/>
      <c r="O23" s="124"/>
    </row>
    <row r="24" spans="1:15" ht="32.4" customHeight="1" x14ac:dyDescent="0.45">
      <c r="A24" s="814"/>
      <c r="B24" s="814"/>
      <c r="C24" s="814"/>
      <c r="D24" s="814"/>
      <c r="E24" s="814"/>
      <c r="I24" s="124"/>
      <c r="J24" s="124"/>
      <c r="K24" s="124"/>
      <c r="L24" s="124"/>
      <c r="M24" s="124"/>
      <c r="N24" s="124"/>
      <c r="O24" s="124"/>
    </row>
    <row r="25" spans="1:15" ht="32.4" customHeight="1" x14ac:dyDescent="0.45">
      <c r="A25" s="67"/>
      <c r="B25" s="67"/>
    </row>
    <row r="26" spans="1:15" ht="32.4" customHeight="1" x14ac:dyDescent="0.45">
      <c r="C26" s="786"/>
      <c r="D26" s="786"/>
      <c r="E26" s="786"/>
      <c r="F26" s="786"/>
    </row>
    <row r="27" spans="1:15" ht="32.4" customHeight="1" x14ac:dyDescent="0.45">
      <c r="C27" s="812" t="str">
        <f>A8</f>
        <v>当期純利益</v>
      </c>
      <c r="D27" s="812"/>
      <c r="E27" s="815">
        <f>C8</f>
        <v>0</v>
      </c>
      <c r="F27" s="815"/>
      <c r="I27" s="126"/>
    </row>
    <row r="28" spans="1:15" ht="32.4" customHeight="1" x14ac:dyDescent="0.45">
      <c r="C28" s="812" t="str">
        <f>A10</f>
        <v>法人税</v>
      </c>
      <c r="D28" s="812"/>
      <c r="E28" s="815">
        <f>-C10</f>
        <v>0</v>
      </c>
      <c r="F28" s="815"/>
      <c r="I28" s="125"/>
    </row>
    <row r="29" spans="1:15" ht="32.4" customHeight="1" x14ac:dyDescent="0.45">
      <c r="C29" s="812" t="str">
        <f>A12</f>
        <v>特別収支</v>
      </c>
      <c r="D29" s="812"/>
      <c r="E29" s="815">
        <f>C12</f>
        <v>0</v>
      </c>
      <c r="F29" s="815"/>
    </row>
    <row r="30" spans="1:15" ht="32.4" customHeight="1" x14ac:dyDescent="0.45">
      <c r="C30" s="812" t="str">
        <f>A14</f>
        <v>営業外収支</v>
      </c>
      <c r="D30" s="812"/>
      <c r="E30" s="815">
        <f>C14</f>
        <v>0</v>
      </c>
      <c r="F30" s="815"/>
    </row>
    <row r="31" spans="1:15" ht="32.4" customHeight="1" x14ac:dyDescent="0.45">
      <c r="C31" s="812" t="str">
        <f>A16</f>
        <v>販売管理費</v>
      </c>
      <c r="D31" s="812"/>
      <c r="E31" s="815">
        <f>-C16</f>
        <v>0</v>
      </c>
      <c r="F31" s="815"/>
    </row>
    <row r="32" spans="1:15" ht="32.4" customHeight="1" x14ac:dyDescent="0.45">
      <c r="C32" s="812" t="str">
        <f>A18</f>
        <v>売上原価</v>
      </c>
      <c r="D32" s="812"/>
      <c r="E32" s="815">
        <f>-C18</f>
        <v>0</v>
      </c>
      <c r="F32" s="815"/>
    </row>
    <row r="33" spans="3:6" ht="32.4" customHeight="1" x14ac:dyDescent="0.45">
      <c r="C33" s="812" t="str">
        <f>A20</f>
        <v>売上高</v>
      </c>
      <c r="D33" s="812"/>
      <c r="E33" s="815">
        <f>C20</f>
        <v>0</v>
      </c>
      <c r="F33" s="815"/>
    </row>
    <row r="34" spans="3:6" ht="32.4" customHeight="1" x14ac:dyDescent="0.45">
      <c r="C34" s="812" t="s">
        <v>469</v>
      </c>
      <c r="D34" s="812"/>
      <c r="E34" s="812">
        <f>SUM(E28:F33)</f>
        <v>0</v>
      </c>
      <c r="F34" s="812"/>
    </row>
  </sheetData>
  <sheetProtection algorithmName="SHA-512" hashValue="y7X3BAuDu+C2Kpsbx/V2JKwGCeg0e7DX7gHwZyYr8g0fSslR3NAz9bWWedxtwNVWXwkG0h6gznVB9C0k8VA4vQ==" saltValue="AeKUoWsJYkSjNXQzpJFWyg==" spinCount="100000" sheet="1" objects="1" scenarios="1" formatCells="0" formatColumns="0" formatRows="0"/>
  <mergeCells count="47">
    <mergeCell ref="E14:E15"/>
    <mergeCell ref="E16:E17"/>
    <mergeCell ref="E18:E19"/>
    <mergeCell ref="E20:E21"/>
    <mergeCell ref="C33:D33"/>
    <mergeCell ref="E33:F33"/>
    <mergeCell ref="C27:D27"/>
    <mergeCell ref="E27:F27"/>
    <mergeCell ref="E30:F30"/>
    <mergeCell ref="A20:B21"/>
    <mergeCell ref="C20:D21"/>
    <mergeCell ref="C26:D26"/>
    <mergeCell ref="E26:F26"/>
    <mergeCell ref="C34:D34"/>
    <mergeCell ref="E34:F34"/>
    <mergeCell ref="A22:E24"/>
    <mergeCell ref="C31:D31"/>
    <mergeCell ref="E31:F31"/>
    <mergeCell ref="C32:D32"/>
    <mergeCell ref="E32:F32"/>
    <mergeCell ref="C28:D28"/>
    <mergeCell ref="E28:F28"/>
    <mergeCell ref="C29:D29"/>
    <mergeCell ref="E29:F29"/>
    <mergeCell ref="C30:D30"/>
    <mergeCell ref="A8:B9"/>
    <mergeCell ref="A10:B11"/>
    <mergeCell ref="C10:D11"/>
    <mergeCell ref="A12:B13"/>
    <mergeCell ref="C12:D13"/>
    <mergeCell ref="C8:E9"/>
    <mergeCell ref="E10:E11"/>
    <mergeCell ref="E12:E13"/>
    <mergeCell ref="A14:B15"/>
    <mergeCell ref="C14:D15"/>
    <mergeCell ref="A16:B17"/>
    <mergeCell ref="C16:D17"/>
    <mergeCell ref="A18:B19"/>
    <mergeCell ref="C18:D19"/>
    <mergeCell ref="A7:E7"/>
    <mergeCell ref="A1:L1"/>
    <mergeCell ref="J2:O2"/>
    <mergeCell ref="Q4:X7"/>
    <mergeCell ref="J3:L5"/>
    <mergeCell ref="M3:O5"/>
    <mergeCell ref="A2:H2"/>
    <mergeCell ref="A3:H5"/>
  </mergeCells>
  <phoneticPr fontId="3"/>
  <printOptions horizontalCentered="1" verticalCentered="1"/>
  <pageMargins left="0.23622047244094491" right="0.23622047244094491" top="0.19685039370078741" bottom="0.39370078740157483" header="0.31496062992125984" footer="0.11811023622047245"/>
  <pageSetup paperSize="8" scale="6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FCF7C-D811-4A17-8B35-DE8FB3AEBB10}">
  <sheetPr>
    <tabColor theme="5" tint="0.59999389629810485"/>
    <pageSetUpPr fitToPage="1"/>
  </sheetPr>
  <dimension ref="A2:CD74"/>
  <sheetViews>
    <sheetView view="pageBreakPreview" zoomScale="30" zoomScaleNormal="31" zoomScaleSheetLayoutView="30" workbookViewId="0">
      <selection activeCell="BF61" sqref="BF61"/>
    </sheetView>
  </sheetViews>
  <sheetFormatPr defaultColWidth="6.19921875" defaultRowHeight="24.6" customHeight="1" x14ac:dyDescent="1.1000000000000001"/>
  <cols>
    <col min="1" max="28" width="6.19921875" style="85"/>
    <col min="29" max="29" width="6.19921875" style="85" customWidth="1"/>
    <col min="30" max="16384" width="6.19921875" style="85"/>
  </cols>
  <sheetData>
    <row r="2" spans="1:61" ht="24.6" customHeight="1" x14ac:dyDescent="1.1000000000000001">
      <c r="A2" s="900"/>
      <c r="B2" s="900"/>
      <c r="C2" s="900"/>
      <c r="D2" s="900"/>
      <c r="E2" s="900"/>
      <c r="F2" s="900"/>
      <c r="G2" s="900"/>
      <c r="H2" s="900"/>
      <c r="I2" s="900"/>
      <c r="J2" s="900"/>
      <c r="K2" s="900"/>
      <c r="L2" s="900"/>
      <c r="M2" s="900"/>
      <c r="AT2" s="850" t="s">
        <v>176</v>
      </c>
      <c r="AU2" s="851"/>
      <c r="AV2" s="851"/>
      <c r="AW2" s="851"/>
      <c r="AX2" s="851"/>
      <c r="AY2" s="851"/>
      <c r="AZ2" s="852"/>
    </row>
    <row r="3" spans="1:61" ht="24.6" customHeight="1" x14ac:dyDescent="1.1000000000000001">
      <c r="A3" s="900"/>
      <c r="B3" s="900"/>
      <c r="C3" s="900"/>
      <c r="D3" s="900"/>
      <c r="E3" s="900"/>
      <c r="F3" s="900"/>
      <c r="G3" s="900"/>
      <c r="H3" s="900"/>
      <c r="I3" s="900"/>
      <c r="J3" s="900"/>
      <c r="K3" s="900"/>
      <c r="L3" s="900"/>
      <c r="M3" s="900"/>
      <c r="AT3" s="853"/>
      <c r="AU3" s="854"/>
      <c r="AV3" s="854"/>
      <c r="AW3" s="854"/>
      <c r="AX3" s="854"/>
      <c r="AY3" s="854"/>
      <c r="AZ3" s="855"/>
    </row>
    <row r="4" spans="1:61" ht="24.6" customHeight="1" x14ac:dyDescent="1.4">
      <c r="A4" s="109"/>
      <c r="B4" s="109"/>
      <c r="C4" s="109"/>
      <c r="D4" s="109"/>
      <c r="E4" s="109"/>
      <c r="F4" s="109"/>
      <c r="G4" s="109"/>
      <c r="H4" s="109"/>
      <c r="I4" s="109"/>
      <c r="J4" s="108"/>
      <c r="K4" s="108"/>
      <c r="L4" s="108"/>
      <c r="M4" s="108"/>
      <c r="AT4" s="833" t="s">
        <v>150</v>
      </c>
      <c r="AU4" s="833"/>
      <c r="AV4" s="817">
        <f>②決算書概要!L4/1000</f>
        <v>0</v>
      </c>
      <c r="AW4" s="818"/>
      <c r="AX4" s="818"/>
      <c r="AY4" s="818"/>
      <c r="AZ4" s="819"/>
    </row>
    <row r="5" spans="1:61" ht="24.6" customHeight="1" x14ac:dyDescent="1.1000000000000001">
      <c r="A5" s="107"/>
      <c r="B5" s="107"/>
      <c r="C5" s="107"/>
      <c r="D5" s="107"/>
      <c r="E5" s="107"/>
      <c r="F5" s="107"/>
      <c r="G5" s="107"/>
      <c r="H5" s="107"/>
      <c r="I5" s="107"/>
      <c r="AT5" s="833"/>
      <c r="AU5" s="833"/>
      <c r="AV5" s="820"/>
      <c r="AW5" s="821"/>
      <c r="AX5" s="821"/>
      <c r="AY5" s="821"/>
      <c r="AZ5" s="822"/>
    </row>
    <row r="6" spans="1:61" ht="24.6" customHeight="1" thickBot="1" x14ac:dyDescent="1.1499999999999999">
      <c r="AS6" s="92"/>
      <c r="AT6" s="833" t="s">
        <v>31</v>
      </c>
      <c r="AU6" s="833"/>
      <c r="AV6" s="833">
        <f>②決算書概要!K4/1000</f>
        <v>0</v>
      </c>
      <c r="AW6" s="833"/>
      <c r="AX6" s="833"/>
      <c r="AY6" s="834" t="e">
        <f>AV4/AV6</f>
        <v>#DIV/0!</v>
      </c>
      <c r="AZ6" s="834"/>
    </row>
    <row r="7" spans="1:61" ht="24.6" customHeight="1" thickTop="1" x14ac:dyDescent="1.1000000000000001">
      <c r="AB7" s="878" t="s">
        <v>216</v>
      </c>
      <c r="AC7" s="879"/>
      <c r="AD7" s="879"/>
      <c r="AE7" s="879"/>
      <c r="AF7" s="879"/>
      <c r="AG7" s="879"/>
      <c r="AH7" s="880"/>
      <c r="AS7" s="89"/>
      <c r="AT7" s="833"/>
      <c r="AU7" s="833"/>
      <c r="AV7" s="833"/>
      <c r="AW7" s="833"/>
      <c r="AX7" s="833"/>
      <c r="AY7" s="834"/>
      <c r="AZ7" s="834"/>
    </row>
    <row r="8" spans="1:61" ht="24.6" customHeight="1" x14ac:dyDescent="1.1000000000000001">
      <c r="AB8" s="881"/>
      <c r="AC8" s="831"/>
      <c r="AD8" s="831"/>
      <c r="AE8" s="831"/>
      <c r="AF8" s="831"/>
      <c r="AG8" s="831"/>
      <c r="AH8" s="882"/>
      <c r="AS8" s="89"/>
      <c r="AT8" s="833" t="s">
        <v>149</v>
      </c>
      <c r="AU8" s="833"/>
      <c r="AV8" s="836">
        <f>AV4-AV6</f>
        <v>0</v>
      </c>
      <c r="AW8" s="837"/>
      <c r="AX8" s="837"/>
      <c r="AY8" s="837"/>
      <c r="AZ8" s="838"/>
    </row>
    <row r="9" spans="1:61" ht="24.6" customHeight="1" x14ac:dyDescent="1.1000000000000001">
      <c r="AB9" s="872" t="s">
        <v>150</v>
      </c>
      <c r="AC9" s="816"/>
      <c r="AD9" s="817">
        <f>②決算書概要!L11/1000</f>
        <v>0</v>
      </c>
      <c r="AE9" s="818"/>
      <c r="AF9" s="818"/>
      <c r="AG9" s="818"/>
      <c r="AH9" s="873"/>
      <c r="AS9" s="89"/>
      <c r="AT9" s="833"/>
      <c r="AU9" s="833"/>
      <c r="AV9" s="839"/>
      <c r="AW9" s="840"/>
      <c r="AX9" s="840"/>
      <c r="AY9" s="840"/>
      <c r="AZ9" s="841"/>
    </row>
    <row r="10" spans="1:61" ht="24.6" customHeight="1" x14ac:dyDescent="1.1000000000000001">
      <c r="AB10" s="872"/>
      <c r="AC10" s="816"/>
      <c r="AD10" s="820"/>
      <c r="AE10" s="821"/>
      <c r="AF10" s="821"/>
      <c r="AG10" s="821"/>
      <c r="AH10" s="874"/>
      <c r="AS10" s="89"/>
      <c r="AT10" s="91"/>
      <c r="AU10" s="91"/>
      <c r="AV10" s="91"/>
      <c r="AW10" s="91"/>
      <c r="AX10" s="91"/>
      <c r="AY10" s="91"/>
      <c r="AZ10" s="91"/>
    </row>
    <row r="11" spans="1:61" ht="24.6" customHeight="1" x14ac:dyDescent="1.1000000000000001">
      <c r="AB11" s="872" t="s">
        <v>31</v>
      </c>
      <c r="AC11" s="816"/>
      <c r="AD11" s="833">
        <f>②決算書概要!K11/1000</f>
        <v>0</v>
      </c>
      <c r="AE11" s="833"/>
      <c r="AF11" s="833"/>
      <c r="AG11" s="834" t="e">
        <f>AD9/AD11</f>
        <v>#DIV/0!</v>
      </c>
      <c r="AH11" s="877"/>
      <c r="AS11" s="89"/>
      <c r="AT11" s="91"/>
      <c r="AU11" s="91"/>
      <c r="AV11" s="91"/>
      <c r="AW11" s="91"/>
      <c r="AX11" s="91"/>
      <c r="AY11" s="91"/>
      <c r="AZ11" s="91"/>
    </row>
    <row r="12" spans="1:61" ht="24.6" customHeight="1" x14ac:dyDescent="1.1000000000000001">
      <c r="S12" s="92"/>
      <c r="T12" s="94"/>
      <c r="U12" s="94"/>
      <c r="V12" s="94"/>
      <c r="W12" s="94"/>
      <c r="X12" s="94"/>
      <c r="Y12" s="94"/>
      <c r="Z12" s="94"/>
      <c r="AA12" s="94"/>
      <c r="AB12" s="872"/>
      <c r="AC12" s="816"/>
      <c r="AD12" s="833"/>
      <c r="AE12" s="833"/>
      <c r="AF12" s="833"/>
      <c r="AG12" s="834"/>
      <c r="AH12" s="877"/>
      <c r="AI12" s="94"/>
      <c r="AJ12" s="94"/>
      <c r="AK12" s="94"/>
      <c r="AL12" s="94"/>
      <c r="AM12" s="94"/>
      <c r="AN12" s="94"/>
      <c r="AO12" s="94"/>
      <c r="AP12" s="94"/>
      <c r="AQ12" s="94"/>
      <c r="AR12" s="94"/>
      <c r="AS12" s="89"/>
      <c r="AT12" s="91"/>
      <c r="AU12" s="91"/>
      <c r="AV12" s="91"/>
      <c r="AW12" s="91"/>
      <c r="AX12" s="91"/>
      <c r="AY12" s="91"/>
      <c r="AZ12" s="91"/>
    </row>
    <row r="13" spans="1:61" ht="24.6" customHeight="1" x14ac:dyDescent="1.1000000000000001">
      <c r="S13" s="89"/>
      <c r="AB13" s="872" t="s">
        <v>149</v>
      </c>
      <c r="AC13" s="816"/>
      <c r="AD13" s="836">
        <f>AD9-AD11</f>
        <v>0</v>
      </c>
      <c r="AE13" s="837"/>
      <c r="AF13" s="837"/>
      <c r="AG13" s="837"/>
      <c r="AH13" s="842"/>
      <c r="AS13" s="89"/>
      <c r="AT13" s="91"/>
      <c r="AU13" s="91"/>
      <c r="AV13" s="91"/>
      <c r="AW13" s="91"/>
      <c r="AX13" s="91"/>
      <c r="AY13" s="91"/>
      <c r="AZ13" s="91"/>
    </row>
    <row r="14" spans="1:61" ht="24.6" customHeight="1" thickBot="1" x14ac:dyDescent="1.1499999999999999">
      <c r="S14" s="89"/>
      <c r="AB14" s="875"/>
      <c r="AC14" s="876"/>
      <c r="AD14" s="843"/>
      <c r="AE14" s="844"/>
      <c r="AF14" s="844"/>
      <c r="AG14" s="844"/>
      <c r="AH14" s="845"/>
      <c r="AS14" s="89"/>
      <c r="AT14" s="850" t="s">
        <v>169</v>
      </c>
      <c r="AU14" s="851"/>
      <c r="AV14" s="851"/>
      <c r="AW14" s="851"/>
      <c r="AX14" s="851"/>
      <c r="AY14" s="851"/>
      <c r="AZ14" s="852"/>
      <c r="BC14" s="850" t="s">
        <v>168</v>
      </c>
      <c r="BD14" s="851"/>
      <c r="BE14" s="851"/>
      <c r="BF14" s="851"/>
      <c r="BG14" s="851"/>
      <c r="BH14" s="851"/>
      <c r="BI14" s="852"/>
    </row>
    <row r="15" spans="1:61" ht="24.6" customHeight="1" thickTop="1" x14ac:dyDescent="1.1000000000000001">
      <c r="S15" s="89"/>
      <c r="AS15" s="89"/>
      <c r="AT15" s="853"/>
      <c r="AU15" s="854"/>
      <c r="AV15" s="854"/>
      <c r="AW15" s="854"/>
      <c r="AX15" s="854"/>
      <c r="AY15" s="854"/>
      <c r="AZ15" s="855"/>
      <c r="BC15" s="853"/>
      <c r="BD15" s="854"/>
      <c r="BE15" s="854"/>
      <c r="BF15" s="854"/>
      <c r="BG15" s="854"/>
      <c r="BH15" s="854"/>
      <c r="BI15" s="855"/>
    </row>
    <row r="16" spans="1:61" ht="24.6" customHeight="1" thickBot="1" x14ac:dyDescent="1.1499999999999999">
      <c r="S16" s="89"/>
      <c r="AS16" s="89"/>
      <c r="AT16" s="833" t="s">
        <v>150</v>
      </c>
      <c r="AU16" s="833"/>
      <c r="AV16" s="866">
        <f>②決算書概要!L10/1000</f>
        <v>0</v>
      </c>
      <c r="AW16" s="867"/>
      <c r="AX16" s="867"/>
      <c r="AY16" s="867"/>
      <c r="AZ16" s="868"/>
      <c r="BA16" s="90"/>
      <c r="BC16" s="833" t="s">
        <v>150</v>
      </c>
      <c r="BD16" s="833"/>
      <c r="BE16" s="866">
        <f>②決算書概要!L8/1000</f>
        <v>0</v>
      </c>
      <c r="BF16" s="867"/>
      <c r="BG16" s="867"/>
      <c r="BH16" s="867"/>
      <c r="BI16" s="868"/>
    </row>
    <row r="17" spans="1:61" ht="24.6" customHeight="1" thickTop="1" x14ac:dyDescent="1.1000000000000001">
      <c r="K17" s="878" t="s">
        <v>215</v>
      </c>
      <c r="L17" s="879"/>
      <c r="M17" s="879"/>
      <c r="N17" s="879"/>
      <c r="O17" s="879"/>
      <c r="P17" s="879"/>
      <c r="Q17" s="880"/>
      <c r="S17" s="89"/>
      <c r="AS17" s="90"/>
      <c r="AT17" s="833"/>
      <c r="AU17" s="833"/>
      <c r="AV17" s="869"/>
      <c r="AW17" s="870"/>
      <c r="AX17" s="870"/>
      <c r="AY17" s="870"/>
      <c r="AZ17" s="871"/>
      <c r="BA17" s="105"/>
      <c r="BB17" s="94"/>
      <c r="BC17" s="833"/>
      <c r="BD17" s="833"/>
      <c r="BE17" s="869"/>
      <c r="BF17" s="870"/>
      <c r="BG17" s="870"/>
      <c r="BH17" s="870"/>
      <c r="BI17" s="871"/>
    </row>
    <row r="18" spans="1:61" ht="24.6" customHeight="1" x14ac:dyDescent="1.1000000000000001">
      <c r="K18" s="881"/>
      <c r="L18" s="831"/>
      <c r="M18" s="831"/>
      <c r="N18" s="831"/>
      <c r="O18" s="831"/>
      <c r="P18" s="831"/>
      <c r="Q18" s="882"/>
      <c r="S18" s="89"/>
      <c r="AT18" s="833" t="s">
        <v>31</v>
      </c>
      <c r="AU18" s="833"/>
      <c r="AV18" s="833">
        <f>②決算書概要!K10/1000</f>
        <v>0</v>
      </c>
      <c r="AW18" s="833"/>
      <c r="AX18" s="833"/>
      <c r="AY18" s="834" t="e">
        <f>AV16/AV18</f>
        <v>#DIV/0!</v>
      </c>
      <c r="AZ18" s="834"/>
      <c r="BA18" s="104"/>
      <c r="BC18" s="833" t="s">
        <v>31</v>
      </c>
      <c r="BD18" s="833"/>
      <c r="BE18" s="833">
        <f>②決算書概要!K8/1000</f>
        <v>0</v>
      </c>
      <c r="BF18" s="833"/>
      <c r="BG18" s="833"/>
      <c r="BH18" s="834" t="e">
        <f>BE16/BE18</f>
        <v>#DIV/0!</v>
      </c>
      <c r="BI18" s="834"/>
    </row>
    <row r="19" spans="1:61" ht="24.6" customHeight="1" x14ac:dyDescent="1.1000000000000001">
      <c r="K19" s="872" t="s">
        <v>150</v>
      </c>
      <c r="L19" s="816"/>
      <c r="M19" s="817">
        <f>②決算書概要!L13/1000</f>
        <v>0</v>
      </c>
      <c r="N19" s="818"/>
      <c r="O19" s="818"/>
      <c r="P19" s="818"/>
      <c r="Q19" s="873"/>
      <c r="S19" s="89"/>
      <c r="AT19" s="833"/>
      <c r="AU19" s="833"/>
      <c r="AV19" s="833"/>
      <c r="AW19" s="833"/>
      <c r="AX19" s="833"/>
      <c r="AY19" s="834"/>
      <c r="AZ19" s="834"/>
      <c r="BA19" s="98"/>
      <c r="BC19" s="833"/>
      <c r="BD19" s="833"/>
      <c r="BE19" s="833"/>
      <c r="BF19" s="833"/>
      <c r="BG19" s="833"/>
      <c r="BH19" s="834"/>
      <c r="BI19" s="834"/>
    </row>
    <row r="20" spans="1:61" ht="24.6" customHeight="1" x14ac:dyDescent="1.1000000000000001">
      <c r="K20" s="872"/>
      <c r="L20" s="816"/>
      <c r="M20" s="820"/>
      <c r="N20" s="821"/>
      <c r="O20" s="821"/>
      <c r="P20" s="821"/>
      <c r="Q20" s="874"/>
      <c r="S20" s="89"/>
      <c r="AT20" s="833" t="s">
        <v>149</v>
      </c>
      <c r="AU20" s="833"/>
      <c r="AV20" s="836">
        <f>AV16-AV18</f>
        <v>0</v>
      </c>
      <c r="AW20" s="837"/>
      <c r="AX20" s="837"/>
      <c r="AY20" s="837"/>
      <c r="AZ20" s="838"/>
      <c r="BA20" s="98"/>
      <c r="BC20" s="833" t="s">
        <v>149</v>
      </c>
      <c r="BD20" s="833"/>
      <c r="BE20" s="836">
        <f>BE16-BE18</f>
        <v>0</v>
      </c>
      <c r="BF20" s="837"/>
      <c r="BG20" s="837"/>
      <c r="BH20" s="837"/>
      <c r="BI20" s="838"/>
    </row>
    <row r="21" spans="1:61" ht="24.6" customHeight="1" x14ac:dyDescent="1.1000000000000001">
      <c r="I21" s="92"/>
      <c r="J21" s="94"/>
      <c r="K21" s="872" t="s">
        <v>31</v>
      </c>
      <c r="L21" s="816"/>
      <c r="M21" s="833">
        <f>②決算書概要!K13/1000</f>
        <v>0</v>
      </c>
      <c r="N21" s="833"/>
      <c r="O21" s="833"/>
      <c r="P21" s="834" t="e">
        <f>M19/M21</f>
        <v>#DIV/0!</v>
      </c>
      <c r="Q21" s="877"/>
      <c r="R21" s="94"/>
      <c r="S21" s="89"/>
      <c r="AT21" s="833"/>
      <c r="AU21" s="833"/>
      <c r="AV21" s="839"/>
      <c r="AW21" s="840"/>
      <c r="AX21" s="840"/>
      <c r="AY21" s="840"/>
      <c r="AZ21" s="841"/>
      <c r="BA21" s="98"/>
      <c r="BC21" s="833"/>
      <c r="BD21" s="833"/>
      <c r="BE21" s="839"/>
      <c r="BF21" s="840"/>
      <c r="BG21" s="840"/>
      <c r="BH21" s="840"/>
      <c r="BI21" s="841"/>
    </row>
    <row r="22" spans="1:61" ht="24.6" customHeight="1" x14ac:dyDescent="1.1000000000000001">
      <c r="I22" s="89"/>
      <c r="K22" s="872"/>
      <c r="L22" s="816"/>
      <c r="M22" s="833"/>
      <c r="N22" s="833"/>
      <c r="O22" s="833"/>
      <c r="P22" s="834"/>
      <c r="Q22" s="877"/>
      <c r="S22" s="89"/>
      <c r="AT22" s="827" t="s">
        <v>163</v>
      </c>
      <c r="AU22" s="828"/>
      <c r="AV22" s="828"/>
      <c r="AW22" s="828"/>
      <c r="AX22" s="828"/>
      <c r="AY22" s="828"/>
      <c r="AZ22" s="829"/>
      <c r="BA22" s="98"/>
      <c r="BC22" s="91"/>
      <c r="BD22" s="91"/>
      <c r="BE22" s="91"/>
      <c r="BF22" s="91"/>
      <c r="BG22" s="91"/>
      <c r="BH22" s="91"/>
      <c r="BI22" s="91"/>
    </row>
    <row r="23" spans="1:61" ht="24.6" customHeight="1" x14ac:dyDescent="1.1000000000000001">
      <c r="I23" s="89"/>
      <c r="K23" s="872" t="s">
        <v>149</v>
      </c>
      <c r="L23" s="816"/>
      <c r="M23" s="836">
        <f>M19-M21</f>
        <v>0</v>
      </c>
      <c r="N23" s="837"/>
      <c r="O23" s="837"/>
      <c r="P23" s="837"/>
      <c r="Q23" s="842"/>
      <c r="S23" s="89"/>
      <c r="AT23" s="830"/>
      <c r="AU23" s="831"/>
      <c r="AV23" s="831"/>
      <c r="AW23" s="831"/>
      <c r="AX23" s="831"/>
      <c r="AY23" s="831"/>
      <c r="AZ23" s="832"/>
      <c r="BA23" s="98"/>
      <c r="BC23" s="91"/>
      <c r="BD23" s="91"/>
      <c r="BE23" s="91"/>
      <c r="BF23" s="91"/>
      <c r="BG23" s="91"/>
      <c r="BH23" s="91"/>
      <c r="BI23" s="91"/>
    </row>
    <row r="24" spans="1:61" ht="24.6" customHeight="1" thickBot="1" x14ac:dyDescent="1.1499999999999999">
      <c r="I24" s="89"/>
      <c r="K24" s="875"/>
      <c r="L24" s="876"/>
      <c r="M24" s="843"/>
      <c r="N24" s="844"/>
      <c r="O24" s="844"/>
      <c r="P24" s="844"/>
      <c r="Q24" s="845"/>
      <c r="S24" s="89"/>
      <c r="AT24" s="816" t="s">
        <v>150</v>
      </c>
      <c r="AU24" s="816"/>
      <c r="AV24" s="884" t="e">
        <f>AD9/AV4</f>
        <v>#DIV/0!</v>
      </c>
      <c r="AW24" s="885"/>
      <c r="AX24" s="885"/>
      <c r="AY24" s="885"/>
      <c r="AZ24" s="886"/>
      <c r="BA24" s="98"/>
      <c r="BC24" s="850" t="s">
        <v>162</v>
      </c>
      <c r="BD24" s="851"/>
      <c r="BE24" s="851"/>
      <c r="BF24" s="851"/>
      <c r="BG24" s="851"/>
      <c r="BH24" s="851"/>
      <c r="BI24" s="852"/>
    </row>
    <row r="25" spans="1:61" ht="24.6" customHeight="1" thickTop="1" x14ac:dyDescent="1.1000000000000001">
      <c r="I25" s="89"/>
      <c r="K25" s="850" t="s">
        <v>210</v>
      </c>
      <c r="L25" s="851"/>
      <c r="M25" s="851"/>
      <c r="N25" s="851"/>
      <c r="O25" s="851"/>
      <c r="P25" s="851"/>
      <c r="Q25" s="852"/>
      <c r="S25" s="89"/>
      <c r="AT25" s="816"/>
      <c r="AU25" s="816"/>
      <c r="AV25" s="887"/>
      <c r="AW25" s="888"/>
      <c r="AX25" s="888"/>
      <c r="AY25" s="888"/>
      <c r="AZ25" s="889"/>
      <c r="BA25" s="98"/>
      <c r="BC25" s="853"/>
      <c r="BD25" s="854"/>
      <c r="BE25" s="854"/>
      <c r="BF25" s="854"/>
      <c r="BG25" s="854"/>
      <c r="BH25" s="854"/>
      <c r="BI25" s="855"/>
    </row>
    <row r="26" spans="1:61" ht="24.6" customHeight="1" x14ac:dyDescent="1.1000000000000001">
      <c r="I26" s="89"/>
      <c r="K26" s="853"/>
      <c r="L26" s="854"/>
      <c r="M26" s="854"/>
      <c r="N26" s="854"/>
      <c r="O26" s="854"/>
      <c r="P26" s="854"/>
      <c r="Q26" s="855"/>
      <c r="S26" s="89"/>
      <c r="AT26" s="816" t="s">
        <v>31</v>
      </c>
      <c r="AU26" s="816"/>
      <c r="AV26" s="899" t="e">
        <f>AD11/AV6</f>
        <v>#DIV/0!</v>
      </c>
      <c r="AW26" s="899"/>
      <c r="AX26" s="899"/>
      <c r="AY26" s="834" t="e">
        <f>AV24/AV26</f>
        <v>#DIV/0!</v>
      </c>
      <c r="AZ26" s="834"/>
      <c r="BA26" s="98"/>
      <c r="BC26" s="833" t="s">
        <v>150</v>
      </c>
      <c r="BD26" s="833"/>
      <c r="BE26" s="866">
        <f>②決算書概要!L9/1000</f>
        <v>0</v>
      </c>
      <c r="BF26" s="867"/>
      <c r="BG26" s="867"/>
      <c r="BH26" s="867"/>
      <c r="BI26" s="868"/>
    </row>
    <row r="27" spans="1:61" ht="24.6" customHeight="1" x14ac:dyDescent="1.1000000000000001">
      <c r="I27" s="89"/>
      <c r="K27" s="833" t="s">
        <v>150</v>
      </c>
      <c r="L27" s="833"/>
      <c r="M27" s="901" t="e">
        <f>M19/AD9</f>
        <v>#DIV/0!</v>
      </c>
      <c r="N27" s="902"/>
      <c r="O27" s="902"/>
      <c r="P27" s="902"/>
      <c r="Q27" s="903"/>
      <c r="S27" s="89"/>
      <c r="AT27" s="816"/>
      <c r="AU27" s="816"/>
      <c r="AV27" s="899"/>
      <c r="AW27" s="899"/>
      <c r="AX27" s="899"/>
      <c r="AY27" s="834"/>
      <c r="AZ27" s="834"/>
      <c r="BA27" s="98"/>
      <c r="BC27" s="833"/>
      <c r="BD27" s="833"/>
      <c r="BE27" s="869"/>
      <c r="BF27" s="870"/>
      <c r="BG27" s="870"/>
      <c r="BH27" s="870"/>
      <c r="BI27" s="871"/>
    </row>
    <row r="28" spans="1:61" ht="24.6" customHeight="1" x14ac:dyDescent="1.1000000000000001">
      <c r="I28" s="89"/>
      <c r="K28" s="833"/>
      <c r="L28" s="833"/>
      <c r="M28" s="904"/>
      <c r="N28" s="905"/>
      <c r="O28" s="905"/>
      <c r="P28" s="905"/>
      <c r="Q28" s="906"/>
      <c r="S28" s="89"/>
      <c r="AT28" s="816" t="s">
        <v>149</v>
      </c>
      <c r="AU28" s="816"/>
      <c r="AV28" s="891" t="e">
        <f>AV24-AV26</f>
        <v>#DIV/0!</v>
      </c>
      <c r="AW28" s="892"/>
      <c r="AX28" s="892"/>
      <c r="AY28" s="892"/>
      <c r="AZ28" s="893"/>
      <c r="BB28" s="93"/>
      <c r="BC28" s="833" t="s">
        <v>31</v>
      </c>
      <c r="BD28" s="833"/>
      <c r="BE28" s="833">
        <f>②決算書概要!K9/1000</f>
        <v>0</v>
      </c>
      <c r="BF28" s="833"/>
      <c r="BG28" s="833"/>
      <c r="BH28" s="834" t="e">
        <f>BE26/BE28</f>
        <v>#DIV/0!</v>
      </c>
      <c r="BI28" s="834"/>
    </row>
    <row r="29" spans="1:61" ht="24.6" customHeight="1" thickBot="1" x14ac:dyDescent="1.1499999999999999">
      <c r="I29" s="89"/>
      <c r="K29" s="833" t="s">
        <v>31</v>
      </c>
      <c r="L29" s="833"/>
      <c r="M29" s="883" t="e">
        <f>M21/AD11</f>
        <v>#DIV/0!</v>
      </c>
      <c r="N29" s="883"/>
      <c r="O29" s="883"/>
      <c r="P29" s="883" t="e">
        <f>M27/M29</f>
        <v>#DIV/0!</v>
      </c>
      <c r="Q29" s="883"/>
      <c r="S29" s="89"/>
      <c r="T29" s="827" t="s">
        <v>214</v>
      </c>
      <c r="U29" s="828"/>
      <c r="V29" s="828"/>
      <c r="W29" s="828"/>
      <c r="X29" s="828"/>
      <c r="Y29" s="828"/>
      <c r="Z29" s="829"/>
      <c r="AA29" s="825"/>
      <c r="AB29" s="826"/>
      <c r="AC29" s="826"/>
      <c r="AD29" s="826"/>
      <c r="AE29" s="826"/>
      <c r="AF29" s="826"/>
      <c r="AG29" s="826"/>
      <c r="AH29" s="826"/>
      <c r="AI29" s="826"/>
      <c r="AJ29" s="826"/>
      <c r="AK29" s="826"/>
      <c r="AL29" s="826"/>
      <c r="AT29" s="816"/>
      <c r="AU29" s="816"/>
      <c r="AV29" s="894"/>
      <c r="AW29" s="895"/>
      <c r="AX29" s="895"/>
      <c r="AY29" s="895"/>
      <c r="AZ29" s="896"/>
      <c r="BC29" s="833"/>
      <c r="BD29" s="833"/>
      <c r="BE29" s="833"/>
      <c r="BF29" s="833"/>
      <c r="BG29" s="833"/>
      <c r="BH29" s="834"/>
      <c r="BI29" s="834"/>
    </row>
    <row r="30" spans="1:61" ht="24.6" customHeight="1" thickTop="1" x14ac:dyDescent="1.1000000000000001">
      <c r="A30" s="878" t="s">
        <v>213</v>
      </c>
      <c r="B30" s="879"/>
      <c r="C30" s="879"/>
      <c r="D30" s="879"/>
      <c r="E30" s="879"/>
      <c r="F30" s="879"/>
      <c r="G30" s="880"/>
      <c r="I30" s="89"/>
      <c r="K30" s="833"/>
      <c r="L30" s="833"/>
      <c r="M30" s="883"/>
      <c r="N30" s="883"/>
      <c r="O30" s="883"/>
      <c r="P30" s="883"/>
      <c r="Q30" s="883"/>
      <c r="S30" s="89"/>
      <c r="T30" s="830"/>
      <c r="U30" s="831"/>
      <c r="V30" s="831"/>
      <c r="W30" s="831"/>
      <c r="X30" s="831"/>
      <c r="Y30" s="831"/>
      <c r="Z30" s="832"/>
      <c r="AA30" s="825"/>
      <c r="AB30" s="826"/>
      <c r="AC30" s="826"/>
      <c r="AD30" s="826"/>
      <c r="AE30" s="826"/>
      <c r="AF30" s="826"/>
      <c r="AG30" s="826"/>
      <c r="AH30" s="826"/>
      <c r="AI30" s="826"/>
      <c r="AJ30" s="826"/>
      <c r="AK30" s="826"/>
      <c r="AL30" s="826"/>
      <c r="AT30" s="101"/>
      <c r="AU30" s="101"/>
      <c r="AV30" s="100"/>
      <c r="AW30" s="100"/>
      <c r="AX30" s="100"/>
      <c r="AY30" s="100"/>
      <c r="AZ30" s="100"/>
      <c r="BC30" s="833" t="s">
        <v>149</v>
      </c>
      <c r="BD30" s="833"/>
      <c r="BE30" s="836">
        <f>BE26-BE28</f>
        <v>0</v>
      </c>
      <c r="BF30" s="837"/>
      <c r="BG30" s="837"/>
      <c r="BH30" s="837"/>
      <c r="BI30" s="838"/>
    </row>
    <row r="31" spans="1:61" ht="24.6" customHeight="1" x14ac:dyDescent="1.1000000000000001">
      <c r="A31" s="881"/>
      <c r="B31" s="831"/>
      <c r="C31" s="831"/>
      <c r="D31" s="831"/>
      <c r="E31" s="831"/>
      <c r="F31" s="831"/>
      <c r="G31" s="882"/>
      <c r="I31" s="89"/>
      <c r="K31" s="833" t="s">
        <v>149</v>
      </c>
      <c r="L31" s="833"/>
      <c r="M31" s="860" t="e">
        <f>M27-M29</f>
        <v>#DIV/0!</v>
      </c>
      <c r="N31" s="861"/>
      <c r="O31" s="861"/>
      <c r="P31" s="861"/>
      <c r="Q31" s="862"/>
      <c r="S31" s="89"/>
      <c r="T31" s="816" t="s">
        <v>150</v>
      </c>
      <c r="U31" s="816"/>
      <c r="V31" s="817">
        <f>AW35+AW45+AW55+AW65</f>
        <v>0</v>
      </c>
      <c r="W31" s="818"/>
      <c r="X31" s="818"/>
      <c r="Y31" s="818"/>
      <c r="Z31" s="819"/>
      <c r="AT31" s="101"/>
      <c r="AU31" s="101"/>
      <c r="AV31" s="100"/>
      <c r="AW31" s="100"/>
      <c r="AX31" s="100"/>
      <c r="AY31" s="100"/>
      <c r="AZ31" s="100"/>
      <c r="BC31" s="833"/>
      <c r="BD31" s="833"/>
      <c r="BE31" s="839"/>
      <c r="BF31" s="840"/>
      <c r="BG31" s="840"/>
      <c r="BH31" s="840"/>
      <c r="BI31" s="841"/>
    </row>
    <row r="32" spans="1:61" ht="24.6" customHeight="1" x14ac:dyDescent="1.1000000000000001">
      <c r="A32" s="872" t="s">
        <v>158</v>
      </c>
      <c r="B32" s="816"/>
      <c r="C32" s="817">
        <f>②決算書概要!L21/1000</f>
        <v>0</v>
      </c>
      <c r="D32" s="818"/>
      <c r="E32" s="818"/>
      <c r="F32" s="818"/>
      <c r="G32" s="873"/>
      <c r="I32" s="89"/>
      <c r="K32" s="833"/>
      <c r="L32" s="833"/>
      <c r="M32" s="863"/>
      <c r="N32" s="864"/>
      <c r="O32" s="864"/>
      <c r="P32" s="864"/>
      <c r="Q32" s="865"/>
      <c r="S32" s="90"/>
      <c r="T32" s="816"/>
      <c r="U32" s="816"/>
      <c r="V32" s="820"/>
      <c r="W32" s="821"/>
      <c r="X32" s="821"/>
      <c r="Y32" s="821"/>
      <c r="Z32" s="822"/>
      <c r="AT32" s="101"/>
      <c r="AU32" s="101"/>
      <c r="AV32" s="100"/>
      <c r="AW32" s="100"/>
      <c r="AX32" s="100"/>
      <c r="AY32" s="100"/>
      <c r="AZ32" s="100"/>
    </row>
    <row r="33" spans="1:82" ht="24.6" customHeight="1" x14ac:dyDescent="1.1000000000000001">
      <c r="A33" s="872"/>
      <c r="B33" s="816"/>
      <c r="C33" s="820"/>
      <c r="D33" s="821"/>
      <c r="E33" s="821"/>
      <c r="F33" s="821"/>
      <c r="G33" s="874"/>
      <c r="I33" s="89"/>
      <c r="T33" s="816" t="s">
        <v>31</v>
      </c>
      <c r="U33" s="816"/>
      <c r="V33" s="833">
        <f>AW37+AW47+AW57+AW67</f>
        <v>0</v>
      </c>
      <c r="W33" s="833"/>
      <c r="X33" s="833"/>
      <c r="Y33" s="834" t="e">
        <f>V31/V33</f>
        <v>#DIV/0!</v>
      </c>
      <c r="Z33" s="834"/>
      <c r="AA33" s="92"/>
      <c r="AB33" s="94"/>
      <c r="AC33" s="94"/>
      <c r="AD33" s="94"/>
      <c r="AE33" s="94"/>
      <c r="AF33" s="94"/>
      <c r="AG33" s="94"/>
      <c r="AH33" s="94"/>
      <c r="AI33" s="94"/>
      <c r="AJ33" s="94"/>
      <c r="AK33" s="94"/>
      <c r="AL33" s="94"/>
      <c r="AM33" s="93"/>
      <c r="AU33" s="850" t="s">
        <v>157</v>
      </c>
      <c r="AV33" s="851"/>
      <c r="AW33" s="851"/>
      <c r="AX33" s="851"/>
      <c r="AY33" s="851"/>
      <c r="AZ33" s="851"/>
      <c r="BA33" s="852"/>
      <c r="BB33" s="850" t="s">
        <v>212</v>
      </c>
      <c r="BC33" s="851"/>
      <c r="BD33" s="851"/>
      <c r="BE33" s="851"/>
      <c r="BF33" s="851"/>
      <c r="BG33" s="851"/>
      <c r="BH33" s="852"/>
      <c r="BI33" s="91"/>
    </row>
    <row r="34" spans="1:82" ht="24.6" customHeight="1" x14ac:dyDescent="1.1000000000000001">
      <c r="A34" s="872" t="s">
        <v>31</v>
      </c>
      <c r="B34" s="816"/>
      <c r="C34" s="833">
        <f>②決算書概要!K21/1000</f>
        <v>0</v>
      </c>
      <c r="D34" s="833"/>
      <c r="E34" s="833"/>
      <c r="F34" s="834" t="e">
        <f>C32/C34</f>
        <v>#DIV/0!</v>
      </c>
      <c r="G34" s="877"/>
      <c r="H34" s="93"/>
      <c r="I34" s="89"/>
      <c r="T34" s="816"/>
      <c r="U34" s="816"/>
      <c r="V34" s="833"/>
      <c r="W34" s="833"/>
      <c r="X34" s="833"/>
      <c r="Y34" s="834"/>
      <c r="Z34" s="834"/>
      <c r="AA34" s="89"/>
      <c r="AM34" s="98"/>
      <c r="AU34" s="853"/>
      <c r="AV34" s="854"/>
      <c r="AW34" s="854"/>
      <c r="AX34" s="854"/>
      <c r="AY34" s="854"/>
      <c r="AZ34" s="854"/>
      <c r="BA34" s="855"/>
      <c r="BB34" s="853"/>
      <c r="BC34" s="854"/>
      <c r="BD34" s="854"/>
      <c r="BE34" s="854"/>
      <c r="BF34" s="854"/>
      <c r="BG34" s="854"/>
      <c r="BH34" s="855"/>
      <c r="BI34" s="91"/>
      <c r="BO34" s="897"/>
      <c r="BP34" s="898"/>
      <c r="BQ34" s="898"/>
      <c r="BR34" s="898"/>
      <c r="BS34" s="898"/>
      <c r="BT34" s="898"/>
      <c r="BU34" s="898"/>
      <c r="BV34" s="898"/>
    </row>
    <row r="35" spans="1:82" ht="24.6" customHeight="1" x14ac:dyDescent="1.1000000000000001">
      <c r="A35" s="872"/>
      <c r="B35" s="816"/>
      <c r="C35" s="833"/>
      <c r="D35" s="833"/>
      <c r="E35" s="833"/>
      <c r="F35" s="834"/>
      <c r="G35" s="877"/>
      <c r="H35" s="95"/>
      <c r="I35" s="99"/>
      <c r="J35" s="95"/>
      <c r="K35" s="95"/>
      <c r="L35" s="95"/>
      <c r="M35" s="95"/>
      <c r="N35" s="95"/>
      <c r="O35" s="95"/>
      <c r="P35" s="95"/>
      <c r="T35" s="816" t="s">
        <v>149</v>
      </c>
      <c r="U35" s="816"/>
      <c r="V35" s="836">
        <f>V31-V33</f>
        <v>0</v>
      </c>
      <c r="W35" s="837"/>
      <c r="X35" s="837"/>
      <c r="Y35" s="837"/>
      <c r="Z35" s="838"/>
      <c r="AM35" s="98"/>
      <c r="AU35" s="833" t="s">
        <v>150</v>
      </c>
      <c r="AV35" s="833"/>
      <c r="AW35" s="817">
        <f>②決算書概要!L35/1000</f>
        <v>0</v>
      </c>
      <c r="AX35" s="818"/>
      <c r="AY35" s="818"/>
      <c r="AZ35" s="818"/>
      <c r="BA35" s="819"/>
      <c r="BB35" s="833" t="s">
        <v>150</v>
      </c>
      <c r="BC35" s="833"/>
      <c r="BD35" s="901" t="e">
        <f>AW35/$AD$9</f>
        <v>#DIV/0!</v>
      </c>
      <c r="BE35" s="902"/>
      <c r="BF35" s="902"/>
      <c r="BG35" s="902"/>
      <c r="BH35" s="903"/>
      <c r="BI35" s="91"/>
      <c r="BO35" s="898"/>
      <c r="BP35" s="898"/>
      <c r="BQ35" s="898"/>
      <c r="BR35" s="898"/>
      <c r="BS35" s="898"/>
      <c r="BT35" s="898"/>
      <c r="BU35" s="898"/>
      <c r="BV35" s="898"/>
    </row>
    <row r="36" spans="1:82" ht="24.6" customHeight="1" x14ac:dyDescent="1.1000000000000001">
      <c r="A36" s="872" t="s">
        <v>149</v>
      </c>
      <c r="B36" s="816"/>
      <c r="C36" s="836">
        <f>C32-C34</f>
        <v>0</v>
      </c>
      <c r="D36" s="837"/>
      <c r="E36" s="837"/>
      <c r="F36" s="837"/>
      <c r="G36" s="842"/>
      <c r="H36" s="95"/>
      <c r="I36" s="99"/>
      <c r="J36" s="95"/>
      <c r="K36" s="95"/>
      <c r="L36" s="95"/>
      <c r="M36" s="95"/>
      <c r="N36" s="95"/>
      <c r="O36" s="95"/>
      <c r="P36" s="95"/>
      <c r="T36" s="816"/>
      <c r="U36" s="816"/>
      <c r="V36" s="839"/>
      <c r="W36" s="840"/>
      <c r="X36" s="840"/>
      <c r="Y36" s="840"/>
      <c r="Z36" s="841"/>
      <c r="AM36" s="98"/>
      <c r="AU36" s="833"/>
      <c r="AV36" s="833"/>
      <c r="AW36" s="820"/>
      <c r="AX36" s="821"/>
      <c r="AY36" s="821"/>
      <c r="AZ36" s="821"/>
      <c r="BA36" s="822"/>
      <c r="BB36" s="833"/>
      <c r="BC36" s="833"/>
      <c r="BD36" s="904"/>
      <c r="BE36" s="905"/>
      <c r="BF36" s="905"/>
      <c r="BG36" s="905"/>
      <c r="BH36" s="906"/>
      <c r="BI36" s="91"/>
      <c r="BO36" s="898"/>
      <c r="BP36" s="898"/>
      <c r="BQ36" s="898"/>
      <c r="BR36" s="898"/>
      <c r="BS36" s="898"/>
      <c r="BT36" s="898"/>
      <c r="BU36" s="898"/>
      <c r="BV36" s="898"/>
    </row>
    <row r="37" spans="1:82" ht="24.6" customHeight="1" thickBot="1" x14ac:dyDescent="1.1499999999999999">
      <c r="A37" s="875"/>
      <c r="B37" s="876"/>
      <c r="C37" s="843"/>
      <c r="D37" s="844"/>
      <c r="E37" s="844"/>
      <c r="F37" s="844"/>
      <c r="G37" s="845"/>
      <c r="I37" s="89"/>
      <c r="AM37" s="98"/>
      <c r="AT37" s="98"/>
      <c r="AU37" s="833" t="s">
        <v>31</v>
      </c>
      <c r="AV37" s="833"/>
      <c r="AW37" s="833">
        <f>②決算書概要!K35/1000</f>
        <v>0</v>
      </c>
      <c r="AX37" s="833"/>
      <c r="AY37" s="833"/>
      <c r="AZ37" s="834" t="e">
        <f>AW35/AW37</f>
        <v>#DIV/0!</v>
      </c>
      <c r="BA37" s="834"/>
      <c r="BB37" s="833" t="s">
        <v>31</v>
      </c>
      <c r="BC37" s="833"/>
      <c r="BD37" s="883" t="e">
        <f>AW37/$AD$11</f>
        <v>#DIV/0!</v>
      </c>
      <c r="BE37" s="883"/>
      <c r="BF37" s="883"/>
      <c r="BG37" s="883" t="e">
        <f>BD35/BD37</f>
        <v>#DIV/0!</v>
      </c>
      <c r="BH37" s="883"/>
      <c r="BI37" s="91"/>
      <c r="BO37" s="898"/>
      <c r="BP37" s="898"/>
      <c r="BQ37" s="898"/>
      <c r="BR37" s="898"/>
      <c r="BS37" s="898"/>
      <c r="BT37" s="898"/>
      <c r="BU37" s="898"/>
      <c r="BV37" s="898"/>
    </row>
    <row r="38" spans="1:82" ht="24.6" customHeight="1" thickTop="1" x14ac:dyDescent="1.1000000000000001">
      <c r="I38" s="89"/>
      <c r="AM38" s="98"/>
      <c r="AT38" s="92"/>
      <c r="AU38" s="833"/>
      <c r="AV38" s="833"/>
      <c r="AW38" s="833"/>
      <c r="AX38" s="833"/>
      <c r="AY38" s="833"/>
      <c r="AZ38" s="834"/>
      <c r="BA38" s="834"/>
      <c r="BB38" s="833"/>
      <c r="BC38" s="833"/>
      <c r="BD38" s="883"/>
      <c r="BE38" s="883"/>
      <c r="BF38" s="883"/>
      <c r="BG38" s="883"/>
      <c r="BH38" s="883"/>
      <c r="BI38" s="91"/>
      <c r="BO38" s="898"/>
      <c r="BP38" s="898"/>
      <c r="BQ38" s="898"/>
      <c r="BR38" s="898"/>
      <c r="BS38" s="898"/>
      <c r="BT38" s="898"/>
      <c r="BU38" s="898"/>
      <c r="BV38" s="898"/>
      <c r="BX38" s="859"/>
      <c r="BY38" s="859"/>
      <c r="BZ38" s="859"/>
      <c r="CA38" s="859"/>
      <c r="CB38" s="859"/>
      <c r="CC38" s="859"/>
      <c r="CD38" s="859"/>
    </row>
    <row r="39" spans="1:82" ht="24.6" customHeight="1" x14ac:dyDescent="1.1000000000000001">
      <c r="I39" s="89"/>
      <c r="AM39" s="98"/>
      <c r="AT39" s="89"/>
      <c r="AU39" s="833" t="s">
        <v>149</v>
      </c>
      <c r="AV39" s="833"/>
      <c r="AW39" s="836">
        <f>AW35-AW37</f>
        <v>0</v>
      </c>
      <c r="AX39" s="837"/>
      <c r="AY39" s="837"/>
      <c r="AZ39" s="837"/>
      <c r="BA39" s="838"/>
      <c r="BB39" s="833" t="s">
        <v>149</v>
      </c>
      <c r="BC39" s="833"/>
      <c r="BD39" s="860" t="e">
        <f>BD35-BD37</f>
        <v>#DIV/0!</v>
      </c>
      <c r="BE39" s="861"/>
      <c r="BF39" s="861"/>
      <c r="BG39" s="861"/>
      <c r="BH39" s="862"/>
      <c r="BI39" s="91"/>
      <c r="BO39" s="898"/>
      <c r="BP39" s="898"/>
      <c r="BQ39" s="898"/>
      <c r="BR39" s="898"/>
      <c r="BS39" s="898"/>
      <c r="BT39" s="898"/>
      <c r="BU39" s="898"/>
      <c r="BV39" s="898"/>
      <c r="BX39" s="859"/>
      <c r="BY39" s="859"/>
      <c r="BZ39" s="859"/>
      <c r="CA39" s="859"/>
      <c r="CB39" s="859"/>
      <c r="CC39" s="859"/>
      <c r="CD39" s="859"/>
    </row>
    <row r="40" spans="1:82" ht="24.6" customHeight="1" x14ac:dyDescent="1.1000000000000001">
      <c r="I40" s="89"/>
      <c r="AM40" s="98"/>
      <c r="AT40" s="89"/>
      <c r="AU40" s="833"/>
      <c r="AV40" s="833"/>
      <c r="AW40" s="839"/>
      <c r="AX40" s="840"/>
      <c r="AY40" s="840"/>
      <c r="AZ40" s="840"/>
      <c r="BA40" s="841"/>
      <c r="BB40" s="833"/>
      <c r="BC40" s="833"/>
      <c r="BD40" s="863"/>
      <c r="BE40" s="864"/>
      <c r="BF40" s="864"/>
      <c r="BG40" s="864"/>
      <c r="BH40" s="865"/>
      <c r="BI40" s="91"/>
      <c r="BO40" s="898"/>
      <c r="BP40" s="898"/>
      <c r="BQ40" s="898"/>
      <c r="BR40" s="898"/>
      <c r="BS40" s="898"/>
      <c r="BT40" s="898"/>
      <c r="BU40" s="898"/>
      <c r="BV40" s="898"/>
      <c r="BX40" s="846"/>
      <c r="BY40" s="846"/>
      <c r="BZ40" s="848"/>
      <c r="CA40" s="848"/>
      <c r="CB40" s="848"/>
      <c r="CC40" s="848"/>
      <c r="CD40" s="848"/>
    </row>
    <row r="41" spans="1:82" ht="24.6" customHeight="1" x14ac:dyDescent="1.1000000000000001">
      <c r="I41" s="89"/>
      <c r="AE41" s="827" t="s">
        <v>153</v>
      </c>
      <c r="AF41" s="828"/>
      <c r="AG41" s="828"/>
      <c r="AH41" s="828"/>
      <c r="AI41" s="828"/>
      <c r="AJ41" s="828"/>
      <c r="AK41" s="829"/>
      <c r="AM41" s="98"/>
      <c r="AT41" s="89"/>
      <c r="AU41" s="91"/>
      <c r="AV41" s="91"/>
      <c r="AW41" s="91"/>
      <c r="AX41" s="91"/>
      <c r="AY41" s="91"/>
      <c r="AZ41" s="91"/>
      <c r="BA41" s="91"/>
      <c r="BB41" s="91"/>
      <c r="BC41" s="91"/>
      <c r="BD41" s="91"/>
      <c r="BE41" s="91"/>
      <c r="BF41" s="91"/>
      <c r="BG41" s="91"/>
      <c r="BH41" s="91"/>
      <c r="BI41" s="91"/>
      <c r="BO41" s="898"/>
      <c r="BP41" s="898"/>
      <c r="BQ41" s="898"/>
      <c r="BR41" s="898"/>
      <c r="BS41" s="898"/>
      <c r="BT41" s="898"/>
      <c r="BU41" s="898"/>
      <c r="BV41" s="898"/>
      <c r="BX41" s="846"/>
      <c r="BY41" s="846"/>
      <c r="BZ41" s="848"/>
      <c r="CA41" s="848"/>
      <c r="CB41" s="848"/>
      <c r="CC41" s="848"/>
      <c r="CD41" s="848"/>
    </row>
    <row r="42" spans="1:82" ht="24.6" customHeight="1" x14ac:dyDescent="1.1000000000000001">
      <c r="I42" s="89"/>
      <c r="AE42" s="830"/>
      <c r="AF42" s="831"/>
      <c r="AG42" s="831"/>
      <c r="AH42" s="831"/>
      <c r="AI42" s="831"/>
      <c r="AJ42" s="831"/>
      <c r="AK42" s="832"/>
      <c r="AM42" s="98"/>
      <c r="AT42" s="89"/>
      <c r="AU42" s="91"/>
      <c r="AV42" s="91"/>
      <c r="AW42" s="91"/>
      <c r="AX42" s="91"/>
      <c r="AY42" s="91"/>
      <c r="AZ42" s="91"/>
      <c r="BA42" s="91"/>
      <c r="BB42" s="91"/>
      <c r="BC42" s="91"/>
      <c r="BD42" s="91"/>
      <c r="BE42" s="91"/>
      <c r="BF42" s="91"/>
      <c r="BG42" s="91"/>
      <c r="BH42" s="91"/>
      <c r="BI42" s="91"/>
      <c r="BO42" s="898"/>
      <c r="BP42" s="898"/>
      <c r="BQ42" s="898"/>
      <c r="BR42" s="898"/>
      <c r="BS42" s="898"/>
      <c r="BT42" s="898"/>
      <c r="BU42" s="898"/>
      <c r="BV42" s="898"/>
      <c r="BX42" s="846"/>
      <c r="BY42" s="846"/>
      <c r="BZ42" s="858"/>
      <c r="CA42" s="858"/>
      <c r="CB42" s="858"/>
      <c r="CC42" s="857"/>
      <c r="CD42" s="857"/>
    </row>
    <row r="43" spans="1:82" ht="24.6" customHeight="1" x14ac:dyDescent="1.1000000000000001">
      <c r="I43" s="89"/>
      <c r="AE43" s="816" t="s">
        <v>150</v>
      </c>
      <c r="AF43" s="816"/>
      <c r="AG43" s="817">
        <f>②決算書概要!L17/1000</f>
        <v>0</v>
      </c>
      <c r="AH43" s="818"/>
      <c r="AI43" s="818"/>
      <c r="AJ43" s="818"/>
      <c r="AK43" s="819"/>
      <c r="AM43" s="98"/>
      <c r="AT43" s="89"/>
      <c r="AU43" s="850" t="s">
        <v>132</v>
      </c>
      <c r="AV43" s="851"/>
      <c r="AW43" s="851"/>
      <c r="AX43" s="851"/>
      <c r="AY43" s="851"/>
      <c r="AZ43" s="851"/>
      <c r="BA43" s="852"/>
      <c r="BB43" s="850" t="s">
        <v>210</v>
      </c>
      <c r="BC43" s="851"/>
      <c r="BD43" s="851"/>
      <c r="BE43" s="851"/>
      <c r="BF43" s="851"/>
      <c r="BG43" s="851"/>
      <c r="BH43" s="852"/>
      <c r="BI43" s="91"/>
      <c r="BX43" s="846"/>
      <c r="BY43" s="846"/>
      <c r="BZ43" s="858"/>
      <c r="CA43" s="858"/>
      <c r="CB43" s="858"/>
      <c r="CC43" s="857"/>
      <c r="CD43" s="857"/>
    </row>
    <row r="44" spans="1:82" ht="24.6" customHeight="1" x14ac:dyDescent="1.1000000000000001">
      <c r="I44" s="89"/>
      <c r="AE44" s="816"/>
      <c r="AF44" s="816"/>
      <c r="AG44" s="820"/>
      <c r="AH44" s="821"/>
      <c r="AI44" s="821"/>
      <c r="AJ44" s="821"/>
      <c r="AK44" s="822"/>
      <c r="AM44" s="98"/>
      <c r="AT44" s="89"/>
      <c r="AU44" s="853"/>
      <c r="AV44" s="854"/>
      <c r="AW44" s="854"/>
      <c r="AX44" s="854"/>
      <c r="AY44" s="854"/>
      <c r="AZ44" s="854"/>
      <c r="BA44" s="855"/>
      <c r="BB44" s="853"/>
      <c r="BC44" s="854"/>
      <c r="BD44" s="854"/>
      <c r="BE44" s="854"/>
      <c r="BF44" s="854"/>
      <c r="BG44" s="854"/>
      <c r="BH44" s="855"/>
      <c r="BI44" s="91"/>
      <c r="BX44" s="846"/>
      <c r="BY44" s="846"/>
      <c r="BZ44" s="890"/>
      <c r="CA44" s="890"/>
      <c r="CB44" s="890"/>
      <c r="CC44" s="890"/>
      <c r="CD44" s="890"/>
    </row>
    <row r="45" spans="1:82" ht="24.6" customHeight="1" x14ac:dyDescent="1.1000000000000001">
      <c r="I45" s="89"/>
      <c r="AD45" s="92"/>
      <c r="AE45" s="816" t="s">
        <v>31</v>
      </c>
      <c r="AF45" s="816"/>
      <c r="AG45" s="833">
        <f>②決算書概要!K17/1000</f>
        <v>0</v>
      </c>
      <c r="AH45" s="833"/>
      <c r="AI45" s="833"/>
      <c r="AJ45" s="834" t="e">
        <f>AG43/AG45</f>
        <v>#DIV/0!</v>
      </c>
      <c r="AK45" s="834"/>
      <c r="AM45" s="98"/>
      <c r="AT45" s="89"/>
      <c r="AU45" s="833" t="s">
        <v>150</v>
      </c>
      <c r="AV45" s="833"/>
      <c r="AW45" s="817">
        <f>②決算書概要!L36/1000</f>
        <v>0</v>
      </c>
      <c r="AX45" s="818"/>
      <c r="AY45" s="818"/>
      <c r="AZ45" s="818"/>
      <c r="BA45" s="819"/>
      <c r="BB45" s="833" t="s">
        <v>150</v>
      </c>
      <c r="BC45" s="833"/>
      <c r="BD45" s="901" t="e">
        <f>AW45/$AD$9</f>
        <v>#DIV/0!</v>
      </c>
      <c r="BE45" s="902"/>
      <c r="BF45" s="902"/>
      <c r="BG45" s="902"/>
      <c r="BH45" s="903"/>
      <c r="BI45" s="91"/>
      <c r="BX45" s="846"/>
      <c r="BY45" s="846"/>
      <c r="BZ45" s="890"/>
      <c r="CA45" s="890"/>
      <c r="CB45" s="890"/>
      <c r="CC45" s="890"/>
      <c r="CD45" s="890"/>
    </row>
    <row r="46" spans="1:82" ht="24.6" customHeight="1" x14ac:dyDescent="1.1000000000000001">
      <c r="I46" s="89"/>
      <c r="AD46" s="89"/>
      <c r="AE46" s="816"/>
      <c r="AF46" s="816"/>
      <c r="AG46" s="833"/>
      <c r="AH46" s="833"/>
      <c r="AI46" s="833"/>
      <c r="AJ46" s="834"/>
      <c r="AK46" s="834"/>
      <c r="AM46" s="98"/>
      <c r="AT46" s="89"/>
      <c r="AU46" s="833"/>
      <c r="AV46" s="833"/>
      <c r="AW46" s="820"/>
      <c r="AX46" s="821"/>
      <c r="AY46" s="821"/>
      <c r="AZ46" s="821"/>
      <c r="BA46" s="822"/>
      <c r="BB46" s="833"/>
      <c r="BC46" s="833"/>
      <c r="BD46" s="904"/>
      <c r="BE46" s="905"/>
      <c r="BF46" s="905"/>
      <c r="BG46" s="905"/>
      <c r="BH46" s="906"/>
      <c r="BI46" s="91"/>
    </row>
    <row r="47" spans="1:82" ht="24.6" customHeight="1" x14ac:dyDescent="1.1000000000000001">
      <c r="I47" s="89"/>
      <c r="K47" s="827" t="s">
        <v>201</v>
      </c>
      <c r="L47" s="828"/>
      <c r="M47" s="828"/>
      <c r="N47" s="828"/>
      <c r="O47" s="828"/>
      <c r="P47" s="828"/>
      <c r="Q47" s="829"/>
      <c r="AD47" s="89"/>
      <c r="AE47" s="816" t="s">
        <v>149</v>
      </c>
      <c r="AF47" s="816"/>
      <c r="AG47" s="836">
        <f>AG43-AG45</f>
        <v>0</v>
      </c>
      <c r="AH47" s="837"/>
      <c r="AI47" s="837"/>
      <c r="AJ47" s="837"/>
      <c r="AK47" s="838"/>
      <c r="AM47" s="98"/>
      <c r="AS47" s="98"/>
      <c r="AT47" s="90"/>
      <c r="AU47" s="833" t="s">
        <v>31</v>
      </c>
      <c r="AV47" s="833"/>
      <c r="AW47" s="833">
        <f>②決算書概要!K36/1000</f>
        <v>0</v>
      </c>
      <c r="AX47" s="833"/>
      <c r="AY47" s="833"/>
      <c r="AZ47" s="834" t="e">
        <f>AW45/AW47</f>
        <v>#DIV/0!</v>
      </c>
      <c r="BA47" s="834"/>
      <c r="BB47" s="833" t="s">
        <v>31</v>
      </c>
      <c r="BC47" s="833"/>
      <c r="BD47" s="883" t="e">
        <f>AW47/$AD$11</f>
        <v>#DIV/0!</v>
      </c>
      <c r="BE47" s="883"/>
      <c r="BF47" s="883"/>
      <c r="BG47" s="883" t="e">
        <f>BD45/BD47</f>
        <v>#DIV/0!</v>
      </c>
      <c r="BH47" s="883"/>
      <c r="BI47" s="91"/>
    </row>
    <row r="48" spans="1:82" ht="24.6" customHeight="1" x14ac:dyDescent="1.1000000000000001">
      <c r="I48" s="89"/>
      <c r="K48" s="830"/>
      <c r="L48" s="831"/>
      <c r="M48" s="831"/>
      <c r="N48" s="831"/>
      <c r="O48" s="831"/>
      <c r="P48" s="831"/>
      <c r="Q48" s="832"/>
      <c r="AD48" s="89"/>
      <c r="AE48" s="816"/>
      <c r="AF48" s="816"/>
      <c r="AG48" s="839"/>
      <c r="AH48" s="840"/>
      <c r="AI48" s="840"/>
      <c r="AJ48" s="840"/>
      <c r="AK48" s="841"/>
      <c r="AM48" s="98"/>
      <c r="AT48" s="89"/>
      <c r="AU48" s="833"/>
      <c r="AV48" s="833"/>
      <c r="AW48" s="833"/>
      <c r="AX48" s="833"/>
      <c r="AY48" s="833"/>
      <c r="AZ48" s="834"/>
      <c r="BA48" s="834"/>
      <c r="BB48" s="833"/>
      <c r="BC48" s="833"/>
      <c r="BD48" s="883"/>
      <c r="BE48" s="883"/>
      <c r="BF48" s="883"/>
      <c r="BG48" s="883"/>
      <c r="BH48" s="883"/>
      <c r="BI48" s="91"/>
    </row>
    <row r="49" spans="3:78" ht="24.6" customHeight="1" x14ac:dyDescent="1.1000000000000001">
      <c r="I49" s="89"/>
      <c r="K49" s="816" t="s">
        <v>150</v>
      </c>
      <c r="L49" s="816"/>
      <c r="M49" s="817">
        <f>AG43-AG55</f>
        <v>0</v>
      </c>
      <c r="N49" s="818"/>
      <c r="O49" s="818"/>
      <c r="P49" s="818"/>
      <c r="Q49" s="819"/>
      <c r="AD49" s="89"/>
      <c r="AM49" s="98"/>
      <c r="AT49" s="89"/>
      <c r="AU49" s="833" t="s">
        <v>149</v>
      </c>
      <c r="AV49" s="833"/>
      <c r="AW49" s="836">
        <f>AW45-AW47</f>
        <v>0</v>
      </c>
      <c r="AX49" s="837"/>
      <c r="AY49" s="837"/>
      <c r="AZ49" s="837"/>
      <c r="BA49" s="838"/>
      <c r="BB49" s="833" t="s">
        <v>149</v>
      </c>
      <c r="BC49" s="833"/>
      <c r="BD49" s="860" t="e">
        <f>BD45-BD47</f>
        <v>#DIV/0!</v>
      </c>
      <c r="BE49" s="861"/>
      <c r="BF49" s="861"/>
      <c r="BG49" s="861"/>
      <c r="BH49" s="862"/>
      <c r="BI49" s="91"/>
    </row>
    <row r="50" spans="3:78" ht="24.6" customHeight="1" x14ac:dyDescent="1.1000000000000001">
      <c r="I50" s="90"/>
      <c r="K50" s="816"/>
      <c r="L50" s="816"/>
      <c r="M50" s="820"/>
      <c r="N50" s="821"/>
      <c r="O50" s="821"/>
      <c r="P50" s="821"/>
      <c r="Q50" s="822"/>
      <c r="AD50" s="89"/>
      <c r="AM50" s="98"/>
      <c r="AT50" s="89"/>
      <c r="AU50" s="833"/>
      <c r="AV50" s="833"/>
      <c r="AW50" s="839"/>
      <c r="AX50" s="840"/>
      <c r="AY50" s="840"/>
      <c r="AZ50" s="840"/>
      <c r="BA50" s="841"/>
      <c r="BB50" s="833"/>
      <c r="BC50" s="833"/>
      <c r="BD50" s="863"/>
      <c r="BE50" s="864"/>
      <c r="BF50" s="864"/>
      <c r="BG50" s="864"/>
      <c r="BH50" s="865"/>
      <c r="BI50" s="91"/>
    </row>
    <row r="51" spans="3:78" ht="24.6" customHeight="1" x14ac:dyDescent="1.1000000000000001">
      <c r="H51" s="95"/>
      <c r="I51" s="97"/>
      <c r="J51" s="96"/>
      <c r="K51" s="816" t="s">
        <v>31</v>
      </c>
      <c r="L51" s="816"/>
      <c r="M51" s="833">
        <f>AG45-AG57</f>
        <v>0</v>
      </c>
      <c r="N51" s="833"/>
      <c r="O51" s="833"/>
      <c r="P51" s="834" t="e">
        <f>M49/M51</f>
        <v>#DIV/0!</v>
      </c>
      <c r="Q51" s="834"/>
      <c r="R51" s="94"/>
      <c r="S51" s="94"/>
      <c r="T51" s="94"/>
      <c r="U51" s="94"/>
      <c r="V51" s="94"/>
      <c r="W51" s="94"/>
      <c r="X51" s="94"/>
      <c r="Y51" s="94"/>
      <c r="Z51" s="94"/>
      <c r="AA51" s="94"/>
      <c r="AB51" s="94"/>
      <c r="AC51" s="94"/>
      <c r="AD51" s="89"/>
      <c r="AM51" s="98"/>
      <c r="AT51" s="89"/>
      <c r="AU51" s="91"/>
      <c r="AV51" s="91"/>
      <c r="AW51" s="91"/>
      <c r="AX51" s="91"/>
      <c r="AY51" s="91"/>
      <c r="AZ51" s="91"/>
      <c r="BA51" s="91"/>
      <c r="BB51" s="91"/>
      <c r="BC51" s="91"/>
      <c r="BD51" s="91"/>
      <c r="BE51" s="91"/>
      <c r="BF51" s="91"/>
      <c r="BG51" s="91"/>
      <c r="BH51" s="91"/>
      <c r="BI51" s="91"/>
      <c r="BT51" s="859"/>
      <c r="BU51" s="859"/>
      <c r="BV51" s="859"/>
      <c r="BW51" s="859"/>
      <c r="BX51" s="859"/>
      <c r="BY51" s="859"/>
      <c r="BZ51" s="859"/>
    </row>
    <row r="52" spans="3:78" ht="24.6" customHeight="1" x14ac:dyDescent="1.1000000000000001">
      <c r="H52" s="95"/>
      <c r="I52" s="95"/>
      <c r="J52" s="95"/>
      <c r="K52" s="816"/>
      <c r="L52" s="816"/>
      <c r="M52" s="833"/>
      <c r="N52" s="833"/>
      <c r="O52" s="833"/>
      <c r="P52" s="834"/>
      <c r="Q52" s="834"/>
      <c r="AD52" s="89"/>
      <c r="AN52" s="94"/>
      <c r="AO52" s="94"/>
      <c r="AP52" s="94"/>
      <c r="AQ52" s="94"/>
      <c r="AR52" s="94"/>
      <c r="AS52" s="93"/>
      <c r="AT52" s="89"/>
      <c r="AU52" s="91"/>
      <c r="AV52" s="91"/>
      <c r="AW52" s="91"/>
      <c r="AX52" s="91"/>
      <c r="AY52" s="91"/>
      <c r="AZ52" s="91"/>
      <c r="BA52" s="91"/>
      <c r="BB52" s="91"/>
      <c r="BC52" s="91"/>
      <c r="BD52" s="91"/>
      <c r="BE52" s="91"/>
      <c r="BF52" s="91"/>
      <c r="BG52" s="91"/>
      <c r="BH52" s="91"/>
      <c r="BI52" s="91"/>
      <c r="BT52" s="859"/>
      <c r="BU52" s="859"/>
      <c r="BV52" s="859"/>
      <c r="BW52" s="859"/>
      <c r="BX52" s="859"/>
      <c r="BY52" s="859"/>
      <c r="BZ52" s="859"/>
    </row>
    <row r="53" spans="3:78" ht="24.6" customHeight="1" x14ac:dyDescent="1.1000000000000001">
      <c r="K53" s="816" t="s">
        <v>149</v>
      </c>
      <c r="L53" s="816"/>
      <c r="M53" s="836">
        <f>M49-M51</f>
        <v>0</v>
      </c>
      <c r="N53" s="837"/>
      <c r="O53" s="837"/>
      <c r="P53" s="837"/>
      <c r="Q53" s="838"/>
      <c r="AD53" s="89"/>
      <c r="AE53" s="827" t="s">
        <v>152</v>
      </c>
      <c r="AF53" s="828"/>
      <c r="AG53" s="828"/>
      <c r="AH53" s="828"/>
      <c r="AI53" s="828"/>
      <c r="AJ53" s="828"/>
      <c r="AK53" s="829"/>
      <c r="AT53" s="89"/>
      <c r="AU53" s="850" t="s">
        <v>133</v>
      </c>
      <c r="AV53" s="851"/>
      <c r="AW53" s="851"/>
      <c r="AX53" s="851"/>
      <c r="AY53" s="851"/>
      <c r="AZ53" s="851"/>
      <c r="BA53" s="852"/>
      <c r="BB53" s="850" t="s">
        <v>210</v>
      </c>
      <c r="BC53" s="851"/>
      <c r="BD53" s="851"/>
      <c r="BE53" s="851"/>
      <c r="BF53" s="851"/>
      <c r="BG53" s="851"/>
      <c r="BH53" s="852"/>
      <c r="BI53" s="91"/>
      <c r="BT53" s="846"/>
      <c r="BU53" s="846"/>
      <c r="BV53" s="849"/>
      <c r="BW53" s="849"/>
      <c r="BX53" s="849"/>
      <c r="BY53" s="849"/>
      <c r="BZ53" s="849"/>
    </row>
    <row r="54" spans="3:78" ht="24.6" customHeight="1" x14ac:dyDescent="1.1000000000000001">
      <c r="K54" s="816"/>
      <c r="L54" s="816"/>
      <c r="M54" s="839"/>
      <c r="N54" s="840"/>
      <c r="O54" s="840"/>
      <c r="P54" s="840"/>
      <c r="Q54" s="841"/>
      <c r="AD54" s="89"/>
      <c r="AE54" s="830"/>
      <c r="AF54" s="831"/>
      <c r="AG54" s="831"/>
      <c r="AH54" s="831"/>
      <c r="AI54" s="831"/>
      <c r="AJ54" s="831"/>
      <c r="AK54" s="832"/>
      <c r="AT54" s="89"/>
      <c r="AU54" s="853"/>
      <c r="AV54" s="854"/>
      <c r="AW54" s="854"/>
      <c r="AX54" s="854"/>
      <c r="AY54" s="854"/>
      <c r="AZ54" s="854"/>
      <c r="BA54" s="855"/>
      <c r="BB54" s="853"/>
      <c r="BC54" s="854"/>
      <c r="BD54" s="854"/>
      <c r="BE54" s="854"/>
      <c r="BF54" s="854"/>
      <c r="BG54" s="854"/>
      <c r="BH54" s="855"/>
      <c r="BI54" s="91"/>
      <c r="BT54" s="846"/>
      <c r="BU54" s="846"/>
      <c r="BV54" s="849"/>
      <c r="BW54" s="849"/>
      <c r="BX54" s="849"/>
      <c r="BY54" s="849"/>
      <c r="BZ54" s="849"/>
    </row>
    <row r="55" spans="3:78" ht="24.6" customHeight="1" x14ac:dyDescent="1.1000000000000001">
      <c r="AD55" s="89"/>
      <c r="AE55" s="816" t="s">
        <v>150</v>
      </c>
      <c r="AF55" s="816"/>
      <c r="AG55" s="817">
        <f>②決算書概要!L20/1000</f>
        <v>0</v>
      </c>
      <c r="AH55" s="818"/>
      <c r="AI55" s="818"/>
      <c r="AJ55" s="818"/>
      <c r="AK55" s="819"/>
      <c r="AT55" s="89"/>
      <c r="AU55" s="833" t="s">
        <v>150</v>
      </c>
      <c r="AV55" s="833"/>
      <c r="AW55" s="817">
        <f>②決算書概要!L37/1000</f>
        <v>0</v>
      </c>
      <c r="AX55" s="818"/>
      <c r="AY55" s="818"/>
      <c r="AZ55" s="818"/>
      <c r="BA55" s="819"/>
      <c r="BB55" s="833" t="s">
        <v>150</v>
      </c>
      <c r="BC55" s="833"/>
      <c r="BD55" s="901" t="e">
        <f>AW55/$AD$9</f>
        <v>#DIV/0!</v>
      </c>
      <c r="BE55" s="902"/>
      <c r="BF55" s="902"/>
      <c r="BG55" s="902"/>
      <c r="BH55" s="903"/>
      <c r="BI55" s="91"/>
      <c r="BT55" s="846"/>
      <c r="BU55" s="846"/>
      <c r="BV55" s="856"/>
      <c r="BW55" s="856"/>
      <c r="BX55" s="856"/>
      <c r="BY55" s="857"/>
      <c r="BZ55" s="857"/>
    </row>
    <row r="56" spans="3:78" ht="24.6" customHeight="1" x14ac:dyDescent="1.1000000000000001">
      <c r="AD56" s="90"/>
      <c r="AE56" s="816"/>
      <c r="AF56" s="816"/>
      <c r="AG56" s="820"/>
      <c r="AH56" s="821"/>
      <c r="AI56" s="821"/>
      <c r="AJ56" s="821"/>
      <c r="AK56" s="822"/>
      <c r="AT56" s="89"/>
      <c r="AU56" s="833"/>
      <c r="AV56" s="833"/>
      <c r="AW56" s="820"/>
      <c r="AX56" s="821"/>
      <c r="AY56" s="821"/>
      <c r="AZ56" s="821"/>
      <c r="BA56" s="822"/>
      <c r="BB56" s="833"/>
      <c r="BC56" s="833"/>
      <c r="BD56" s="904"/>
      <c r="BE56" s="905"/>
      <c r="BF56" s="905"/>
      <c r="BG56" s="905"/>
      <c r="BH56" s="906"/>
      <c r="BI56" s="91"/>
      <c r="BT56" s="846"/>
      <c r="BU56" s="846"/>
      <c r="BV56" s="856"/>
      <c r="BW56" s="856"/>
      <c r="BX56" s="856"/>
      <c r="BY56" s="857"/>
      <c r="BZ56" s="857"/>
    </row>
    <row r="57" spans="3:78" ht="24.6" customHeight="1" x14ac:dyDescent="1.1000000000000001">
      <c r="AE57" s="816" t="s">
        <v>31</v>
      </c>
      <c r="AF57" s="816"/>
      <c r="AG57" s="833">
        <f>②決算書概要!K20/1000</f>
        <v>0</v>
      </c>
      <c r="AH57" s="833"/>
      <c r="AI57" s="833"/>
      <c r="AJ57" s="834" t="e">
        <f>AG55/AG57</f>
        <v>#DIV/0!</v>
      </c>
      <c r="AK57" s="834"/>
      <c r="AT57" s="89"/>
      <c r="AU57" s="833" t="s">
        <v>31</v>
      </c>
      <c r="AV57" s="833"/>
      <c r="AW57" s="833">
        <f>②決算書概要!K37/1000</f>
        <v>0</v>
      </c>
      <c r="AX57" s="833"/>
      <c r="AY57" s="833"/>
      <c r="AZ57" s="834" t="e">
        <f>AW55/AW57</f>
        <v>#DIV/0!</v>
      </c>
      <c r="BA57" s="834"/>
      <c r="BB57" s="833" t="s">
        <v>31</v>
      </c>
      <c r="BC57" s="833"/>
      <c r="BD57" s="883" t="e">
        <f>AW57/$AD$11</f>
        <v>#DIV/0!</v>
      </c>
      <c r="BE57" s="883"/>
      <c r="BF57" s="883"/>
      <c r="BG57" s="883" t="e">
        <f>BD55/BD57</f>
        <v>#DIV/0!</v>
      </c>
      <c r="BH57" s="883"/>
      <c r="BI57" s="91"/>
      <c r="BT57" s="846"/>
      <c r="BU57" s="846"/>
      <c r="BV57" s="847"/>
      <c r="BW57" s="847"/>
      <c r="BX57" s="847"/>
      <c r="BY57" s="847"/>
      <c r="BZ57" s="847"/>
    </row>
    <row r="58" spans="3:78" ht="24.6" customHeight="1" x14ac:dyDescent="1.1000000000000001">
      <c r="AE58" s="816"/>
      <c r="AF58" s="816"/>
      <c r="AG58" s="833"/>
      <c r="AH58" s="833"/>
      <c r="AI58" s="833"/>
      <c r="AJ58" s="834"/>
      <c r="AK58" s="834"/>
      <c r="AT58" s="92"/>
      <c r="AU58" s="833"/>
      <c r="AV58" s="833"/>
      <c r="AW58" s="833"/>
      <c r="AX58" s="833"/>
      <c r="AY58" s="833"/>
      <c r="AZ58" s="834"/>
      <c r="BA58" s="834"/>
      <c r="BB58" s="833"/>
      <c r="BC58" s="833"/>
      <c r="BD58" s="883"/>
      <c r="BE58" s="883"/>
      <c r="BF58" s="883"/>
      <c r="BG58" s="883"/>
      <c r="BH58" s="883"/>
      <c r="BI58" s="91"/>
      <c r="BT58" s="846"/>
      <c r="BU58" s="846"/>
      <c r="BV58" s="847"/>
      <c r="BW58" s="847"/>
      <c r="BX58" s="847"/>
      <c r="BY58" s="847"/>
      <c r="BZ58" s="847"/>
    </row>
    <row r="59" spans="3:78" ht="24.6" customHeight="1" x14ac:dyDescent="1.1000000000000001">
      <c r="AE59" s="816" t="s">
        <v>149</v>
      </c>
      <c r="AF59" s="816"/>
      <c r="AG59" s="836">
        <f>AG55-AG57</f>
        <v>0</v>
      </c>
      <c r="AH59" s="837"/>
      <c r="AI59" s="837"/>
      <c r="AJ59" s="837"/>
      <c r="AK59" s="838"/>
      <c r="AT59" s="89"/>
      <c r="AU59" s="833" t="s">
        <v>149</v>
      </c>
      <c r="AV59" s="833"/>
      <c r="AW59" s="836">
        <f>AW55-AW57</f>
        <v>0</v>
      </c>
      <c r="AX59" s="837"/>
      <c r="AY59" s="837"/>
      <c r="AZ59" s="837"/>
      <c r="BA59" s="838"/>
      <c r="BB59" s="833" t="s">
        <v>149</v>
      </c>
      <c r="BC59" s="833"/>
      <c r="BD59" s="860" t="e">
        <f>BD55-BD57</f>
        <v>#DIV/0!</v>
      </c>
      <c r="BE59" s="861"/>
      <c r="BF59" s="861"/>
      <c r="BG59" s="861"/>
      <c r="BH59" s="862"/>
      <c r="BI59" s="91"/>
    </row>
    <row r="60" spans="3:78" ht="24.6" customHeight="1" x14ac:dyDescent="1.1000000000000001">
      <c r="AE60" s="816"/>
      <c r="AF60" s="816"/>
      <c r="AG60" s="839"/>
      <c r="AH60" s="840"/>
      <c r="AI60" s="840"/>
      <c r="AJ60" s="840"/>
      <c r="AK60" s="841"/>
      <c r="AT60" s="89"/>
      <c r="AU60" s="833"/>
      <c r="AV60" s="833"/>
      <c r="AW60" s="839"/>
      <c r="AX60" s="840"/>
      <c r="AY60" s="840"/>
      <c r="AZ60" s="840"/>
      <c r="BA60" s="841"/>
      <c r="BB60" s="833"/>
      <c r="BC60" s="833"/>
      <c r="BD60" s="863"/>
      <c r="BE60" s="864"/>
      <c r="BF60" s="864"/>
      <c r="BG60" s="864"/>
      <c r="BH60" s="865"/>
      <c r="BI60" s="91"/>
    </row>
    <row r="61" spans="3:78" ht="24.6" customHeight="1" x14ac:dyDescent="1.1000000000000001">
      <c r="C61" s="823" t="s">
        <v>211</v>
      </c>
      <c r="D61" s="824"/>
      <c r="E61" s="824"/>
      <c r="F61" s="824"/>
      <c r="G61" s="824"/>
      <c r="H61" s="824"/>
      <c r="I61" s="824"/>
      <c r="J61" s="824"/>
      <c r="K61" s="824"/>
      <c r="L61" s="824"/>
      <c r="M61" s="824"/>
      <c r="N61" s="824"/>
      <c r="O61" s="824"/>
      <c r="P61" s="824"/>
      <c r="Q61" s="824"/>
      <c r="R61" s="824"/>
      <c r="S61" s="824"/>
      <c r="T61" s="824"/>
      <c r="U61" s="824"/>
      <c r="V61" s="824"/>
      <c r="W61" s="824"/>
      <c r="X61" s="824"/>
      <c r="Y61" s="824"/>
      <c r="Z61" s="824"/>
      <c r="AA61" s="824"/>
      <c r="AB61" s="824"/>
      <c r="AT61" s="89"/>
      <c r="BB61" s="91"/>
      <c r="BC61" s="91"/>
      <c r="BD61" s="91"/>
      <c r="BE61" s="91"/>
      <c r="BF61" s="91"/>
      <c r="BG61" s="91"/>
      <c r="BH61" s="91"/>
    </row>
    <row r="62" spans="3:78" ht="24.6" customHeight="1" x14ac:dyDescent="1.1000000000000001">
      <c r="C62" s="824"/>
      <c r="D62" s="824"/>
      <c r="E62" s="824"/>
      <c r="F62" s="824"/>
      <c r="G62" s="824"/>
      <c r="H62" s="824"/>
      <c r="I62" s="824"/>
      <c r="J62" s="824"/>
      <c r="K62" s="824"/>
      <c r="L62" s="824"/>
      <c r="M62" s="824"/>
      <c r="N62" s="824"/>
      <c r="O62" s="824"/>
      <c r="P62" s="824"/>
      <c r="Q62" s="824"/>
      <c r="R62" s="824"/>
      <c r="S62" s="824"/>
      <c r="T62" s="824"/>
      <c r="U62" s="824"/>
      <c r="V62" s="824"/>
      <c r="W62" s="824"/>
      <c r="X62" s="824"/>
      <c r="Y62" s="824"/>
      <c r="Z62" s="824"/>
      <c r="AA62" s="824"/>
      <c r="AB62" s="824"/>
      <c r="AT62" s="89"/>
      <c r="BB62" s="91"/>
      <c r="BC62" s="91"/>
      <c r="BD62" s="91"/>
      <c r="BE62" s="91"/>
      <c r="BF62" s="91"/>
      <c r="BG62" s="91"/>
      <c r="BH62" s="91"/>
    </row>
    <row r="63" spans="3:78" ht="24.6" customHeight="1" x14ac:dyDescent="1.1000000000000001">
      <c r="C63" s="824"/>
      <c r="D63" s="824"/>
      <c r="E63" s="824"/>
      <c r="F63" s="824"/>
      <c r="G63" s="824"/>
      <c r="H63" s="824"/>
      <c r="I63" s="824"/>
      <c r="J63" s="824"/>
      <c r="K63" s="824"/>
      <c r="L63" s="824"/>
      <c r="M63" s="824"/>
      <c r="N63" s="824"/>
      <c r="O63" s="824"/>
      <c r="P63" s="824"/>
      <c r="Q63" s="824"/>
      <c r="R63" s="824"/>
      <c r="S63" s="824"/>
      <c r="T63" s="824"/>
      <c r="U63" s="824"/>
      <c r="V63" s="824"/>
      <c r="W63" s="824"/>
      <c r="X63" s="824"/>
      <c r="Y63" s="824"/>
      <c r="Z63" s="824"/>
      <c r="AA63" s="824"/>
      <c r="AB63" s="824"/>
      <c r="AT63" s="89"/>
      <c r="AU63" s="827" t="s">
        <v>134</v>
      </c>
      <c r="AV63" s="828"/>
      <c r="AW63" s="828"/>
      <c r="AX63" s="828"/>
      <c r="AY63" s="828"/>
      <c r="AZ63" s="828"/>
      <c r="BA63" s="829"/>
      <c r="BB63" s="850" t="s">
        <v>210</v>
      </c>
      <c r="BC63" s="851"/>
      <c r="BD63" s="851"/>
      <c r="BE63" s="851"/>
      <c r="BF63" s="851"/>
      <c r="BG63" s="851"/>
      <c r="BH63" s="852"/>
    </row>
    <row r="64" spans="3:78" ht="24.6" customHeight="1" x14ac:dyDescent="1.1000000000000001">
      <c r="C64" s="824"/>
      <c r="D64" s="824"/>
      <c r="E64" s="824"/>
      <c r="F64" s="824"/>
      <c r="G64" s="824"/>
      <c r="H64" s="824"/>
      <c r="I64" s="824"/>
      <c r="J64" s="824"/>
      <c r="K64" s="824"/>
      <c r="L64" s="824"/>
      <c r="M64" s="824"/>
      <c r="N64" s="824"/>
      <c r="O64" s="824"/>
      <c r="P64" s="824"/>
      <c r="Q64" s="824"/>
      <c r="R64" s="824"/>
      <c r="S64" s="824"/>
      <c r="T64" s="824"/>
      <c r="U64" s="824"/>
      <c r="V64" s="824"/>
      <c r="W64" s="824"/>
      <c r="X64" s="824"/>
      <c r="Y64" s="824"/>
      <c r="Z64" s="824"/>
      <c r="AA64" s="824"/>
      <c r="AB64" s="824"/>
      <c r="AT64" s="89"/>
      <c r="AU64" s="830"/>
      <c r="AV64" s="831"/>
      <c r="AW64" s="831"/>
      <c r="AX64" s="831"/>
      <c r="AY64" s="831"/>
      <c r="AZ64" s="831"/>
      <c r="BA64" s="832"/>
      <c r="BB64" s="853"/>
      <c r="BC64" s="854"/>
      <c r="BD64" s="854"/>
      <c r="BE64" s="854"/>
      <c r="BF64" s="854"/>
      <c r="BG64" s="854"/>
      <c r="BH64" s="855"/>
    </row>
    <row r="65" spans="3:60" ht="24.6" customHeight="1" x14ac:dyDescent="1.1000000000000001">
      <c r="C65" s="824"/>
      <c r="D65" s="824"/>
      <c r="E65" s="824"/>
      <c r="F65" s="824"/>
      <c r="G65" s="824"/>
      <c r="H65" s="824"/>
      <c r="I65" s="824"/>
      <c r="J65" s="824"/>
      <c r="K65" s="824"/>
      <c r="L65" s="824"/>
      <c r="M65" s="824"/>
      <c r="N65" s="824"/>
      <c r="O65" s="824"/>
      <c r="P65" s="824"/>
      <c r="Q65" s="824"/>
      <c r="R65" s="824"/>
      <c r="S65" s="824"/>
      <c r="T65" s="824"/>
      <c r="U65" s="824"/>
      <c r="V65" s="824"/>
      <c r="W65" s="824"/>
      <c r="X65" s="824"/>
      <c r="Y65" s="824"/>
      <c r="Z65" s="824"/>
      <c r="AA65" s="824"/>
      <c r="AB65" s="824"/>
      <c r="AT65" s="89"/>
      <c r="AU65" s="816" t="s">
        <v>150</v>
      </c>
      <c r="AV65" s="816"/>
      <c r="AW65" s="817">
        <f>②決算書概要!L38/1000</f>
        <v>0</v>
      </c>
      <c r="AX65" s="818"/>
      <c r="AY65" s="818"/>
      <c r="AZ65" s="818"/>
      <c r="BA65" s="819"/>
      <c r="BB65" s="833" t="s">
        <v>150</v>
      </c>
      <c r="BC65" s="833"/>
      <c r="BD65" s="901" t="e">
        <f>AW65/$AD$9</f>
        <v>#DIV/0!</v>
      </c>
      <c r="BE65" s="902"/>
      <c r="BF65" s="902"/>
      <c r="BG65" s="902"/>
      <c r="BH65" s="903"/>
    </row>
    <row r="66" spans="3:60" ht="24.6" customHeight="1" x14ac:dyDescent="1.1000000000000001">
      <c r="C66" s="824"/>
      <c r="D66" s="824"/>
      <c r="E66" s="824"/>
      <c r="F66" s="824"/>
      <c r="G66" s="824"/>
      <c r="H66" s="824"/>
      <c r="I66" s="824"/>
      <c r="J66" s="824"/>
      <c r="K66" s="824"/>
      <c r="L66" s="824"/>
      <c r="M66" s="824"/>
      <c r="N66" s="824"/>
      <c r="O66" s="824"/>
      <c r="P66" s="824"/>
      <c r="Q66" s="824"/>
      <c r="R66" s="824"/>
      <c r="S66" s="824"/>
      <c r="T66" s="824"/>
      <c r="U66" s="824"/>
      <c r="V66" s="824"/>
      <c r="W66" s="824"/>
      <c r="X66" s="824"/>
      <c r="Y66" s="824"/>
      <c r="Z66" s="824"/>
      <c r="AA66" s="824"/>
      <c r="AB66" s="824"/>
      <c r="AP66" s="88"/>
      <c r="AT66" s="89"/>
      <c r="AU66" s="816"/>
      <c r="AV66" s="816"/>
      <c r="AW66" s="820"/>
      <c r="AX66" s="821"/>
      <c r="AY66" s="821"/>
      <c r="AZ66" s="821"/>
      <c r="BA66" s="822"/>
      <c r="BB66" s="833"/>
      <c r="BC66" s="833"/>
      <c r="BD66" s="904"/>
      <c r="BE66" s="905"/>
      <c r="BF66" s="905"/>
      <c r="BG66" s="905"/>
      <c r="BH66" s="906"/>
    </row>
    <row r="67" spans="3:60" ht="24.6" customHeight="1" x14ac:dyDescent="1.1000000000000001">
      <c r="C67" s="824"/>
      <c r="D67" s="824"/>
      <c r="E67" s="824"/>
      <c r="F67" s="824"/>
      <c r="G67" s="824"/>
      <c r="H67" s="824"/>
      <c r="I67" s="824"/>
      <c r="J67" s="824"/>
      <c r="K67" s="824"/>
      <c r="L67" s="824"/>
      <c r="M67" s="824"/>
      <c r="N67" s="824"/>
      <c r="O67" s="824"/>
      <c r="P67" s="824"/>
      <c r="Q67" s="824"/>
      <c r="R67" s="824"/>
      <c r="S67" s="824"/>
      <c r="T67" s="824"/>
      <c r="U67" s="824"/>
      <c r="V67" s="824"/>
      <c r="W67" s="824"/>
      <c r="X67" s="824"/>
      <c r="Y67" s="824"/>
      <c r="Z67" s="824"/>
      <c r="AA67" s="824"/>
      <c r="AB67" s="824"/>
      <c r="AG67" s="88"/>
      <c r="AH67" s="88"/>
      <c r="AI67" s="88"/>
      <c r="AJ67" s="88"/>
      <c r="AK67" s="88"/>
      <c r="AL67" s="88"/>
      <c r="AM67" s="88"/>
      <c r="AP67" s="88"/>
      <c r="AT67" s="90"/>
      <c r="AU67" s="816" t="s">
        <v>31</v>
      </c>
      <c r="AV67" s="816"/>
      <c r="AW67" s="833">
        <f>②決算書概要!K38/1000</f>
        <v>0</v>
      </c>
      <c r="AX67" s="833"/>
      <c r="AY67" s="833"/>
      <c r="AZ67" s="835" t="e">
        <f>AW65/AW67</f>
        <v>#DIV/0!</v>
      </c>
      <c r="BA67" s="835"/>
      <c r="BB67" s="833" t="s">
        <v>31</v>
      </c>
      <c r="BC67" s="833"/>
      <c r="BD67" s="907" t="e">
        <f>AW67/$AD$11</f>
        <v>#DIV/0!</v>
      </c>
      <c r="BE67" s="907"/>
      <c r="BF67" s="907"/>
      <c r="BG67" s="907" t="e">
        <f>BD65/BD67</f>
        <v>#DIV/0!</v>
      </c>
      <c r="BH67" s="907"/>
    </row>
    <row r="68" spans="3:60" ht="24.6" customHeight="1" x14ac:dyDescent="1.1000000000000001">
      <c r="C68" s="824"/>
      <c r="D68" s="824"/>
      <c r="E68" s="824"/>
      <c r="F68" s="824"/>
      <c r="G68" s="824"/>
      <c r="H68" s="824"/>
      <c r="I68" s="824"/>
      <c r="J68" s="824"/>
      <c r="K68" s="824"/>
      <c r="L68" s="824"/>
      <c r="M68" s="824"/>
      <c r="N68" s="824"/>
      <c r="O68" s="824"/>
      <c r="P68" s="824"/>
      <c r="Q68" s="824"/>
      <c r="R68" s="824"/>
      <c r="S68" s="824"/>
      <c r="T68" s="824"/>
      <c r="U68" s="824"/>
      <c r="V68" s="824"/>
      <c r="W68" s="824"/>
      <c r="X68" s="824"/>
      <c r="Y68" s="824"/>
      <c r="Z68" s="824"/>
      <c r="AA68" s="824"/>
      <c r="AB68" s="824"/>
      <c r="AG68" s="88"/>
      <c r="AH68" s="88"/>
      <c r="AI68" s="88"/>
      <c r="AJ68" s="88"/>
      <c r="AK68" s="88"/>
      <c r="AL68" s="88"/>
      <c r="AM68" s="88"/>
      <c r="AP68" s="88"/>
      <c r="AU68" s="816"/>
      <c r="AV68" s="816"/>
      <c r="AW68" s="833"/>
      <c r="AX68" s="833"/>
      <c r="AY68" s="833"/>
      <c r="AZ68" s="835"/>
      <c r="BA68" s="835"/>
      <c r="BB68" s="833"/>
      <c r="BC68" s="833"/>
      <c r="BD68" s="907"/>
      <c r="BE68" s="907"/>
      <c r="BF68" s="907"/>
      <c r="BG68" s="907"/>
      <c r="BH68" s="907"/>
    </row>
    <row r="69" spans="3:60" ht="24.6" customHeight="1" x14ac:dyDescent="1.1000000000000001">
      <c r="AG69" s="88"/>
      <c r="AH69" s="88"/>
      <c r="AI69" s="88"/>
      <c r="AJ69" s="88"/>
      <c r="AK69" s="88"/>
      <c r="AL69" s="88"/>
      <c r="AM69" s="88"/>
      <c r="AP69" s="88"/>
      <c r="AU69" s="816" t="s">
        <v>149</v>
      </c>
      <c r="AV69" s="816"/>
      <c r="AW69" s="817">
        <f>AW65-AW67</f>
        <v>0</v>
      </c>
      <c r="AX69" s="818"/>
      <c r="AY69" s="818"/>
      <c r="AZ69" s="818"/>
      <c r="BA69" s="819"/>
      <c r="BB69" s="833" t="s">
        <v>149</v>
      </c>
      <c r="BC69" s="833"/>
      <c r="BD69" s="901" t="e">
        <f>BD65-BD67</f>
        <v>#DIV/0!</v>
      </c>
      <c r="BE69" s="902"/>
      <c r="BF69" s="902"/>
      <c r="BG69" s="902"/>
      <c r="BH69" s="903"/>
    </row>
    <row r="70" spans="3:60" ht="24.6" customHeight="1" x14ac:dyDescent="1.1000000000000001">
      <c r="AG70" s="88"/>
      <c r="AH70" s="88"/>
      <c r="AI70" s="88"/>
      <c r="AJ70" s="88"/>
      <c r="AK70" s="88"/>
      <c r="AL70" s="88"/>
      <c r="AM70" s="88"/>
      <c r="AU70" s="816"/>
      <c r="AV70" s="816"/>
      <c r="AW70" s="820"/>
      <c r="AX70" s="821"/>
      <c r="AY70" s="821"/>
      <c r="AZ70" s="821"/>
      <c r="BA70" s="822"/>
      <c r="BB70" s="833"/>
      <c r="BC70" s="833"/>
      <c r="BD70" s="904"/>
      <c r="BE70" s="905"/>
      <c r="BF70" s="905"/>
      <c r="BG70" s="905"/>
      <c r="BH70" s="906"/>
    </row>
    <row r="71" spans="3:60" ht="24.6" customHeight="1" x14ac:dyDescent="1.1000000000000001">
      <c r="BB71" s="91"/>
      <c r="BC71" s="91"/>
      <c r="BD71" s="91"/>
      <c r="BE71" s="91"/>
      <c r="BF71" s="91"/>
      <c r="BG71" s="91"/>
      <c r="BH71" s="91"/>
    </row>
    <row r="72" spans="3:60" ht="24.6" customHeight="1" x14ac:dyDescent="1.1000000000000001">
      <c r="BB72" s="91"/>
      <c r="BC72" s="91"/>
      <c r="BD72" s="91"/>
      <c r="BE72" s="91"/>
      <c r="BF72" s="91"/>
      <c r="BG72" s="91"/>
      <c r="BH72" s="91"/>
    </row>
    <row r="73" spans="3:60" ht="24.6" customHeight="1" x14ac:dyDescent="1.1000000000000001">
      <c r="T73" s="87"/>
      <c r="U73" s="86"/>
    </row>
    <row r="74" spans="3:60" ht="24.6" customHeight="1" x14ac:dyDescent="1.1000000000000001">
      <c r="T74" s="87"/>
      <c r="U74" s="86"/>
    </row>
  </sheetData>
  <sheetProtection algorithmName="SHA-512" hashValue="nT5j+MWgkt5HvgA8nPsO2DgJVV3pY0SlEwyki0t0OrhzkhXNpf4wL7ZyAC/l4/6hwVEgotwR/YZjcQGc1fVluA==" saltValue="lvKUjM82l77V+u5htJ9TXw==" spinCount="100000" sheet="1" objects="1" scenarios="1"/>
  <mergeCells count="188">
    <mergeCell ref="AE53:AK54"/>
    <mergeCell ref="AW59:BA60"/>
    <mergeCell ref="AW49:BA50"/>
    <mergeCell ref="BB65:BC66"/>
    <mergeCell ref="BD65:BH66"/>
    <mergeCell ref="BB67:BC68"/>
    <mergeCell ref="BD67:BF68"/>
    <mergeCell ref="BG67:BH68"/>
    <mergeCell ref="BB45:BC46"/>
    <mergeCell ref="BD45:BH46"/>
    <mergeCell ref="BB57:BC58"/>
    <mergeCell ref="BD57:BF58"/>
    <mergeCell ref="BG57:BH58"/>
    <mergeCell ref="BB59:BC60"/>
    <mergeCell ref="BD59:BH60"/>
    <mergeCell ref="BB63:BH64"/>
    <mergeCell ref="BC14:BI15"/>
    <mergeCell ref="AU39:AV40"/>
    <mergeCell ref="AU49:AV50"/>
    <mergeCell ref="BB69:BC70"/>
    <mergeCell ref="BD69:BH70"/>
    <mergeCell ref="K25:Q26"/>
    <mergeCell ref="K27:L28"/>
    <mergeCell ref="M27:Q28"/>
    <mergeCell ref="K29:L30"/>
    <mergeCell ref="M29:O30"/>
    <mergeCell ref="BB55:BC56"/>
    <mergeCell ref="BD55:BH56"/>
    <mergeCell ref="BB33:BH34"/>
    <mergeCell ref="BB35:BC36"/>
    <mergeCell ref="BD35:BH36"/>
    <mergeCell ref="BB37:BC38"/>
    <mergeCell ref="BD37:BF38"/>
    <mergeCell ref="BB39:BC40"/>
    <mergeCell ref="BD39:BH40"/>
    <mergeCell ref="K53:L54"/>
    <mergeCell ref="M53:Q54"/>
    <mergeCell ref="K47:Q48"/>
    <mergeCell ref="AU53:BA54"/>
    <mergeCell ref="K49:L50"/>
    <mergeCell ref="A2:M3"/>
    <mergeCell ref="AT2:AZ3"/>
    <mergeCell ref="AT4:AU5"/>
    <mergeCell ref="AV4:AZ5"/>
    <mergeCell ref="AT6:AU7"/>
    <mergeCell ref="AV6:AX7"/>
    <mergeCell ref="AY6:AZ7"/>
    <mergeCell ref="AB7:AH8"/>
    <mergeCell ref="AT8:AU9"/>
    <mergeCell ref="AV8:AZ9"/>
    <mergeCell ref="AB9:AC10"/>
    <mergeCell ref="AD9:AH10"/>
    <mergeCell ref="BE16:BI17"/>
    <mergeCell ref="AU45:AV46"/>
    <mergeCell ref="AB11:AC12"/>
    <mergeCell ref="AD11:AF12"/>
    <mergeCell ref="AG11:AH12"/>
    <mergeCell ref="AB13:AC14"/>
    <mergeCell ref="AD13:AH14"/>
    <mergeCell ref="AT14:AZ15"/>
    <mergeCell ref="AE47:AF48"/>
    <mergeCell ref="AG47:AK48"/>
    <mergeCell ref="AU47:AV48"/>
    <mergeCell ref="AG45:AI46"/>
    <mergeCell ref="AJ45:AK46"/>
    <mergeCell ref="BE18:BG19"/>
    <mergeCell ref="BH18:BI19"/>
    <mergeCell ref="AT20:AU21"/>
    <mergeCell ref="BG37:BH38"/>
    <mergeCell ref="AW47:AY48"/>
    <mergeCell ref="AZ47:BA48"/>
    <mergeCell ref="BB47:BC48"/>
    <mergeCell ref="BD47:BF48"/>
    <mergeCell ref="BG47:BH48"/>
    <mergeCell ref="AW45:BA46"/>
    <mergeCell ref="AE45:AF46"/>
    <mergeCell ref="K21:L22"/>
    <mergeCell ref="BX44:BY45"/>
    <mergeCell ref="BZ44:CD45"/>
    <mergeCell ref="AT28:AU29"/>
    <mergeCell ref="AV28:AZ29"/>
    <mergeCell ref="BC20:BD21"/>
    <mergeCell ref="BE20:BI21"/>
    <mergeCell ref="BX38:CD39"/>
    <mergeCell ref="BO34:BV42"/>
    <mergeCell ref="AW35:BA36"/>
    <mergeCell ref="AT22:AZ23"/>
    <mergeCell ref="CC42:CD43"/>
    <mergeCell ref="AT26:AU27"/>
    <mergeCell ref="AV26:AX27"/>
    <mergeCell ref="AY26:AZ27"/>
    <mergeCell ref="BC26:BD27"/>
    <mergeCell ref="M21:O22"/>
    <mergeCell ref="P21:Q22"/>
    <mergeCell ref="AE41:AK42"/>
    <mergeCell ref="AE43:AF44"/>
    <mergeCell ref="AG43:AK44"/>
    <mergeCell ref="AU43:BA44"/>
    <mergeCell ref="AT18:AU19"/>
    <mergeCell ref="AV18:AX19"/>
    <mergeCell ref="AY18:AZ19"/>
    <mergeCell ref="BC18:BD19"/>
    <mergeCell ref="AV20:AZ21"/>
    <mergeCell ref="BC24:BI25"/>
    <mergeCell ref="BC28:BD29"/>
    <mergeCell ref="BE28:BG29"/>
    <mergeCell ref="P29:Q30"/>
    <mergeCell ref="BH28:BI29"/>
    <mergeCell ref="BE26:BI27"/>
    <mergeCell ref="T29:Z30"/>
    <mergeCell ref="BC30:BD31"/>
    <mergeCell ref="BE30:BI31"/>
    <mergeCell ref="M31:Q32"/>
    <mergeCell ref="M23:Q24"/>
    <mergeCell ref="AV24:AZ25"/>
    <mergeCell ref="AT24:AU25"/>
    <mergeCell ref="AT16:AU17"/>
    <mergeCell ref="AV16:AZ17"/>
    <mergeCell ref="BC16:BD17"/>
    <mergeCell ref="K19:L20"/>
    <mergeCell ref="M19:Q20"/>
    <mergeCell ref="K23:L24"/>
    <mergeCell ref="A32:B33"/>
    <mergeCell ref="C32:G33"/>
    <mergeCell ref="T33:U34"/>
    <mergeCell ref="V33:X34"/>
    <mergeCell ref="Y33:Z34"/>
    <mergeCell ref="AU33:BA34"/>
    <mergeCell ref="A34:B35"/>
    <mergeCell ref="C34:E35"/>
    <mergeCell ref="F34:G35"/>
    <mergeCell ref="T35:U36"/>
    <mergeCell ref="V35:Z36"/>
    <mergeCell ref="AU35:AV36"/>
    <mergeCell ref="K31:L32"/>
    <mergeCell ref="A30:G31"/>
    <mergeCell ref="T31:U32"/>
    <mergeCell ref="V31:Z32"/>
    <mergeCell ref="K17:Q18"/>
    <mergeCell ref="A36:B37"/>
    <mergeCell ref="C36:G37"/>
    <mergeCell ref="AU37:AV38"/>
    <mergeCell ref="AW37:AY38"/>
    <mergeCell ref="AZ37:BA38"/>
    <mergeCell ref="BT57:BU58"/>
    <mergeCell ref="BV57:BZ58"/>
    <mergeCell ref="BZ40:CD41"/>
    <mergeCell ref="BT53:BU54"/>
    <mergeCell ref="BV53:BZ54"/>
    <mergeCell ref="BB53:BH54"/>
    <mergeCell ref="BX40:BY41"/>
    <mergeCell ref="BT55:BU56"/>
    <mergeCell ref="BV55:BX56"/>
    <mergeCell ref="BY55:BZ56"/>
    <mergeCell ref="BX42:BY43"/>
    <mergeCell ref="BZ42:CB43"/>
    <mergeCell ref="BT51:BZ52"/>
    <mergeCell ref="BB49:BC50"/>
    <mergeCell ref="BD49:BH50"/>
    <mergeCell ref="BB43:BH44"/>
    <mergeCell ref="AW39:BA40"/>
    <mergeCell ref="M49:Q50"/>
    <mergeCell ref="K51:L52"/>
    <mergeCell ref="M51:O52"/>
    <mergeCell ref="AU69:AV70"/>
    <mergeCell ref="AW69:BA70"/>
    <mergeCell ref="C61:AB68"/>
    <mergeCell ref="AA29:AL30"/>
    <mergeCell ref="AU63:BA64"/>
    <mergeCell ref="AE57:AF58"/>
    <mergeCell ref="AG57:AI58"/>
    <mergeCell ref="AJ57:AK58"/>
    <mergeCell ref="P51:Q52"/>
    <mergeCell ref="AU67:AV68"/>
    <mergeCell ref="AW67:AY68"/>
    <mergeCell ref="AZ67:BA68"/>
    <mergeCell ref="AW57:AY58"/>
    <mergeCell ref="AZ57:BA58"/>
    <mergeCell ref="AE59:AF60"/>
    <mergeCell ref="AG59:AK60"/>
    <mergeCell ref="AU59:AV60"/>
    <mergeCell ref="AU57:AV58"/>
    <mergeCell ref="AE55:AF56"/>
    <mergeCell ref="AG55:AK56"/>
    <mergeCell ref="AU55:AV56"/>
    <mergeCell ref="AW55:BA56"/>
    <mergeCell ref="AW65:BA66"/>
    <mergeCell ref="AU65:AV66"/>
  </mergeCells>
  <phoneticPr fontId="3"/>
  <printOptions horizontalCentered="1" verticalCentered="1"/>
  <pageMargins left="0.11811023622047245" right="0.11811023622047245" top="0.15748031496062992" bottom="0.15748031496062992" header="0.11811023622047245" footer="0.11811023622047245"/>
  <pageSetup paperSize="8" scale="32" orientation="landscape" r:id="rId1"/>
  <headerFooter>
    <oddHeader>&amp;C&amp;"-,太字"&amp;28PLロジックツリー</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536EA-1A46-4114-B518-95D63070FA60}">
  <sheetPr>
    <tabColor theme="5" tint="0.59999389629810485"/>
    <pageSetUpPr fitToPage="1"/>
  </sheetPr>
  <dimension ref="A2:BJ74"/>
  <sheetViews>
    <sheetView tabSelected="1" view="pageBreakPreview" zoomScale="34" zoomScaleNormal="53" zoomScaleSheetLayoutView="34" workbookViewId="0">
      <selection activeCell="AR38" sqref="AR38"/>
    </sheetView>
  </sheetViews>
  <sheetFormatPr defaultColWidth="6.19921875" defaultRowHeight="24.6" customHeight="1" x14ac:dyDescent="1.1000000000000001"/>
  <cols>
    <col min="1" max="28" width="6.19921875" style="85"/>
    <col min="29" max="29" width="6.19921875" style="85" customWidth="1"/>
    <col min="30" max="16384" width="6.19921875" style="85"/>
  </cols>
  <sheetData>
    <row r="2" spans="1:60" ht="24.6" customHeight="1" x14ac:dyDescent="1.1000000000000001">
      <c r="A2" s="933"/>
      <c r="B2" s="933"/>
      <c r="C2" s="933"/>
      <c r="D2" s="933"/>
      <c r="E2" s="933"/>
      <c r="F2" s="933"/>
      <c r="G2" s="933"/>
      <c r="H2" s="933"/>
      <c r="I2" s="933"/>
      <c r="J2" s="933"/>
      <c r="K2" s="933"/>
      <c r="L2" s="933"/>
      <c r="M2" s="933"/>
    </row>
    <row r="3" spans="1:60" ht="24.6" customHeight="1" x14ac:dyDescent="1.1000000000000001">
      <c r="A3" s="933"/>
      <c r="B3" s="933"/>
      <c r="C3" s="933"/>
      <c r="D3" s="933"/>
      <c r="E3" s="933"/>
      <c r="F3" s="933"/>
      <c r="G3" s="933"/>
      <c r="H3" s="933"/>
      <c r="I3" s="933"/>
      <c r="J3" s="933"/>
      <c r="K3" s="933"/>
      <c r="L3" s="933"/>
      <c r="M3" s="933"/>
      <c r="AF3" s="827" t="s">
        <v>175</v>
      </c>
      <c r="AG3" s="828"/>
      <c r="AH3" s="828"/>
      <c r="AI3" s="828"/>
      <c r="AJ3" s="828"/>
      <c r="AK3" s="828"/>
      <c r="AL3" s="829"/>
      <c r="AN3" s="827" t="s">
        <v>174</v>
      </c>
      <c r="AO3" s="828"/>
      <c r="AP3" s="828"/>
      <c r="AQ3" s="828"/>
      <c r="AR3" s="828"/>
      <c r="AS3" s="828"/>
      <c r="AT3" s="829"/>
      <c r="AU3" s="827" t="s">
        <v>173</v>
      </c>
      <c r="AV3" s="828"/>
      <c r="AW3" s="828"/>
      <c r="AX3" s="828"/>
      <c r="AY3" s="828"/>
      <c r="AZ3" s="828"/>
      <c r="BA3" s="829"/>
      <c r="BB3" s="827" t="s">
        <v>172</v>
      </c>
      <c r="BC3" s="828"/>
      <c r="BD3" s="828"/>
      <c r="BE3" s="828"/>
      <c r="BF3" s="828"/>
      <c r="BG3" s="828"/>
      <c r="BH3" s="829"/>
    </row>
    <row r="4" spans="1:60" ht="24.6" customHeight="1" x14ac:dyDescent="1.4">
      <c r="A4" s="109"/>
      <c r="B4" s="109"/>
      <c r="C4" s="109"/>
      <c r="D4" s="109"/>
      <c r="E4" s="109"/>
      <c r="F4" s="109"/>
      <c r="G4" s="109"/>
      <c r="H4" s="109"/>
      <c r="I4" s="109"/>
      <c r="J4" s="108"/>
      <c r="K4" s="108"/>
      <c r="L4" s="108"/>
      <c r="M4" s="108"/>
      <c r="AF4" s="830"/>
      <c r="AG4" s="831"/>
      <c r="AH4" s="831"/>
      <c r="AI4" s="831"/>
      <c r="AJ4" s="831"/>
      <c r="AK4" s="831"/>
      <c r="AL4" s="832"/>
      <c r="AN4" s="830"/>
      <c r="AO4" s="831"/>
      <c r="AP4" s="831"/>
      <c r="AQ4" s="831"/>
      <c r="AR4" s="831"/>
      <c r="AS4" s="831"/>
      <c r="AT4" s="832"/>
      <c r="AU4" s="830"/>
      <c r="AV4" s="831"/>
      <c r="AW4" s="831"/>
      <c r="AX4" s="831"/>
      <c r="AY4" s="831"/>
      <c r="AZ4" s="831"/>
      <c r="BA4" s="832"/>
      <c r="BB4" s="830"/>
      <c r="BC4" s="831"/>
      <c r="BD4" s="831"/>
      <c r="BE4" s="831"/>
      <c r="BF4" s="831"/>
      <c r="BG4" s="831"/>
      <c r="BH4" s="832"/>
    </row>
    <row r="5" spans="1:60" ht="24.6" customHeight="1" x14ac:dyDescent="1.1000000000000001">
      <c r="A5" s="107"/>
      <c r="B5" s="107"/>
      <c r="C5" s="107"/>
      <c r="D5" s="107"/>
      <c r="E5" s="107"/>
      <c r="F5" s="107"/>
      <c r="G5" s="107"/>
      <c r="H5" s="107"/>
      <c r="I5" s="107"/>
      <c r="AF5" s="816" t="s">
        <v>150</v>
      </c>
      <c r="AG5" s="816"/>
      <c r="AH5" s="866">
        <f>②決算書概要!C11/1000</f>
        <v>0</v>
      </c>
      <c r="AI5" s="867"/>
      <c r="AJ5" s="867"/>
      <c r="AK5" s="867"/>
      <c r="AL5" s="868"/>
      <c r="AN5" s="816" t="s">
        <v>150</v>
      </c>
      <c r="AO5" s="816"/>
      <c r="AP5" s="866">
        <f>②決算書概要!C6/1000</f>
        <v>0</v>
      </c>
      <c r="AQ5" s="867"/>
      <c r="AR5" s="867"/>
      <c r="AS5" s="867"/>
      <c r="AT5" s="868"/>
      <c r="AU5" s="816" t="s">
        <v>150</v>
      </c>
      <c r="AV5" s="816"/>
      <c r="AW5" s="924" t="e">
        <f>AP5/M19</f>
        <v>#DIV/0!</v>
      </c>
      <c r="AX5" s="925"/>
      <c r="AY5" s="925"/>
      <c r="AZ5" s="925"/>
      <c r="BA5" s="926"/>
      <c r="BB5" s="816" t="s">
        <v>150</v>
      </c>
      <c r="BC5" s="816"/>
      <c r="BD5" s="917" t="e">
        <f>AP5/((②決算書概要!R38+②決算書概要!L29+②決算書概要!L30)/12/1000)</f>
        <v>#DIV/0!</v>
      </c>
      <c r="BE5" s="918"/>
      <c r="BF5" s="918"/>
      <c r="BG5" s="918"/>
      <c r="BH5" s="919"/>
    </row>
    <row r="6" spans="1:60" ht="24.6" customHeight="1" x14ac:dyDescent="1.1000000000000001">
      <c r="AF6" s="816"/>
      <c r="AG6" s="816"/>
      <c r="AH6" s="869"/>
      <c r="AI6" s="870"/>
      <c r="AJ6" s="870"/>
      <c r="AK6" s="870"/>
      <c r="AL6" s="871"/>
      <c r="AN6" s="816"/>
      <c r="AO6" s="816"/>
      <c r="AP6" s="869"/>
      <c r="AQ6" s="870"/>
      <c r="AR6" s="870"/>
      <c r="AS6" s="870"/>
      <c r="AT6" s="871"/>
      <c r="AU6" s="816"/>
      <c r="AV6" s="816"/>
      <c r="AW6" s="927"/>
      <c r="AX6" s="928"/>
      <c r="AY6" s="928"/>
      <c r="AZ6" s="928"/>
      <c r="BA6" s="929"/>
      <c r="BB6" s="816"/>
      <c r="BC6" s="816"/>
      <c r="BD6" s="920"/>
      <c r="BE6" s="921"/>
      <c r="BF6" s="921"/>
      <c r="BG6" s="921"/>
      <c r="BH6" s="922"/>
    </row>
    <row r="7" spans="1:60" ht="24.6" customHeight="1" x14ac:dyDescent="1.1000000000000001">
      <c r="AC7" s="92"/>
      <c r="AD7" s="94"/>
      <c r="AE7" s="94"/>
      <c r="AF7" s="816" t="s">
        <v>31</v>
      </c>
      <c r="AG7" s="816"/>
      <c r="AH7" s="930">
        <f>②決算書概要!B11/1000</f>
        <v>0</v>
      </c>
      <c r="AI7" s="930"/>
      <c r="AJ7" s="930"/>
      <c r="AK7" s="931" t="e">
        <f>AH5/AH7</f>
        <v>#DIV/0!</v>
      </c>
      <c r="AL7" s="931"/>
      <c r="AM7" s="92"/>
      <c r="AN7" s="816" t="s">
        <v>31</v>
      </c>
      <c r="AO7" s="816"/>
      <c r="AP7" s="930">
        <f>②決算書概要!B6/1000</f>
        <v>0</v>
      </c>
      <c r="AQ7" s="930"/>
      <c r="AR7" s="930"/>
      <c r="AS7" s="931" t="e">
        <f>AP5/AP7</f>
        <v>#DIV/0!</v>
      </c>
      <c r="AT7" s="931"/>
      <c r="AU7" s="816" t="s">
        <v>31</v>
      </c>
      <c r="AV7" s="816"/>
      <c r="AW7" s="932" t="e">
        <f>AP7/M21</f>
        <v>#DIV/0!</v>
      </c>
      <c r="AX7" s="932"/>
      <c r="AY7" s="932"/>
      <c r="AZ7" s="932" t="e">
        <f>AW5/AW7</f>
        <v>#DIV/0!</v>
      </c>
      <c r="BA7" s="932"/>
      <c r="BB7" s="816" t="s">
        <v>31</v>
      </c>
      <c r="BC7" s="816"/>
      <c r="BD7" s="923" t="e">
        <f>AP7/((②決算書概要!Q38+②決算書概要!K29+②決算書概要!K30)/12/1000)</f>
        <v>#DIV/0!</v>
      </c>
      <c r="BE7" s="923"/>
      <c r="BF7" s="923"/>
      <c r="BG7" s="932" t="e">
        <f>BD5/BD7</f>
        <v>#DIV/0!</v>
      </c>
      <c r="BH7" s="932"/>
    </row>
    <row r="8" spans="1:60" ht="24.6" customHeight="1" x14ac:dyDescent="1.1000000000000001">
      <c r="T8" s="827" t="s">
        <v>171</v>
      </c>
      <c r="U8" s="828"/>
      <c r="V8" s="828"/>
      <c r="W8" s="828"/>
      <c r="X8" s="828"/>
      <c r="Y8" s="828"/>
      <c r="Z8" s="829"/>
      <c r="AC8" s="89"/>
      <c r="AF8" s="816"/>
      <c r="AG8" s="816"/>
      <c r="AH8" s="930"/>
      <c r="AI8" s="930"/>
      <c r="AJ8" s="930"/>
      <c r="AK8" s="931"/>
      <c r="AL8" s="931"/>
      <c r="AM8" s="89"/>
      <c r="AN8" s="816"/>
      <c r="AO8" s="816"/>
      <c r="AP8" s="930"/>
      <c r="AQ8" s="930"/>
      <c r="AR8" s="930"/>
      <c r="AS8" s="931"/>
      <c r="AT8" s="931"/>
      <c r="AU8" s="816"/>
      <c r="AV8" s="816"/>
      <c r="AW8" s="932"/>
      <c r="AX8" s="932"/>
      <c r="AY8" s="932"/>
      <c r="AZ8" s="932"/>
      <c r="BA8" s="932"/>
      <c r="BB8" s="816"/>
      <c r="BC8" s="816"/>
      <c r="BD8" s="923"/>
      <c r="BE8" s="923"/>
      <c r="BF8" s="923"/>
      <c r="BG8" s="932"/>
      <c r="BH8" s="932"/>
    </row>
    <row r="9" spans="1:60" ht="24.6" customHeight="1" x14ac:dyDescent="1.1000000000000001">
      <c r="T9" s="830"/>
      <c r="U9" s="831"/>
      <c r="V9" s="831"/>
      <c r="W9" s="831"/>
      <c r="X9" s="831"/>
      <c r="Y9" s="831"/>
      <c r="Z9" s="832"/>
      <c r="AC9" s="89"/>
      <c r="AF9" s="816" t="s">
        <v>149</v>
      </c>
      <c r="AG9" s="816"/>
      <c r="AH9" s="866">
        <f>AH5-AH7</f>
        <v>0</v>
      </c>
      <c r="AI9" s="867"/>
      <c r="AJ9" s="867"/>
      <c r="AK9" s="867"/>
      <c r="AL9" s="868"/>
      <c r="AN9" s="816" t="s">
        <v>149</v>
      </c>
      <c r="AO9" s="816"/>
      <c r="AP9" s="866">
        <f>AP5-AP7</f>
        <v>0</v>
      </c>
      <c r="AQ9" s="867"/>
      <c r="AR9" s="867"/>
      <c r="AS9" s="867"/>
      <c r="AT9" s="868"/>
      <c r="AU9" s="816" t="s">
        <v>149</v>
      </c>
      <c r="AV9" s="816"/>
      <c r="AW9" s="924" t="e">
        <f>AW5-AW7</f>
        <v>#DIV/0!</v>
      </c>
      <c r="AX9" s="925"/>
      <c r="AY9" s="925"/>
      <c r="AZ9" s="925"/>
      <c r="BA9" s="926"/>
      <c r="BB9" s="816" t="s">
        <v>149</v>
      </c>
      <c r="BC9" s="816"/>
      <c r="BD9" s="917" t="e">
        <f>BD5-BD7</f>
        <v>#DIV/0!</v>
      </c>
      <c r="BE9" s="918"/>
      <c r="BF9" s="918"/>
      <c r="BG9" s="918"/>
      <c r="BH9" s="919"/>
    </row>
    <row r="10" spans="1:60" ht="24.6" customHeight="1" x14ac:dyDescent="1.1000000000000001">
      <c r="T10" s="816" t="s">
        <v>150</v>
      </c>
      <c r="U10" s="816"/>
      <c r="V10" s="866">
        <f>AH5+AH14+AH23</f>
        <v>0</v>
      </c>
      <c r="W10" s="867"/>
      <c r="X10" s="867"/>
      <c r="Y10" s="867"/>
      <c r="Z10" s="868"/>
      <c r="AC10" s="89"/>
      <c r="AF10" s="816"/>
      <c r="AG10" s="816"/>
      <c r="AH10" s="869"/>
      <c r="AI10" s="870"/>
      <c r="AJ10" s="870"/>
      <c r="AK10" s="870"/>
      <c r="AL10" s="871"/>
      <c r="AN10" s="816"/>
      <c r="AO10" s="816"/>
      <c r="AP10" s="869"/>
      <c r="AQ10" s="870"/>
      <c r="AR10" s="870"/>
      <c r="AS10" s="870"/>
      <c r="AT10" s="871"/>
      <c r="AU10" s="816"/>
      <c r="AV10" s="816"/>
      <c r="AW10" s="927"/>
      <c r="AX10" s="928"/>
      <c r="AY10" s="928"/>
      <c r="AZ10" s="928"/>
      <c r="BA10" s="929"/>
      <c r="BB10" s="816"/>
      <c r="BC10" s="816"/>
      <c r="BD10" s="920"/>
      <c r="BE10" s="921"/>
      <c r="BF10" s="921"/>
      <c r="BG10" s="921"/>
      <c r="BH10" s="922"/>
    </row>
    <row r="11" spans="1:60" ht="24.6" customHeight="1" x14ac:dyDescent="1.1000000000000001">
      <c r="T11" s="816"/>
      <c r="U11" s="816"/>
      <c r="V11" s="869"/>
      <c r="W11" s="870"/>
      <c r="X11" s="870"/>
      <c r="Y11" s="870"/>
      <c r="Z11" s="871"/>
      <c r="AC11" s="89"/>
    </row>
    <row r="12" spans="1:60" ht="24.6" customHeight="1" x14ac:dyDescent="1.1000000000000001">
      <c r="S12" s="92"/>
      <c r="T12" s="816" t="s">
        <v>31</v>
      </c>
      <c r="U12" s="816"/>
      <c r="V12" s="833">
        <f>AH7+AH16+AH25</f>
        <v>0</v>
      </c>
      <c r="W12" s="833"/>
      <c r="X12" s="833"/>
      <c r="Y12" s="834" t="e">
        <f>V10/V12</f>
        <v>#DIV/0!</v>
      </c>
      <c r="Z12" s="834"/>
      <c r="AA12" s="92"/>
      <c r="AB12" s="104"/>
      <c r="AC12" s="89"/>
      <c r="AF12" s="827" t="s">
        <v>170</v>
      </c>
      <c r="AG12" s="828"/>
      <c r="AH12" s="828"/>
      <c r="AI12" s="828"/>
      <c r="AJ12" s="828"/>
      <c r="AK12" s="828"/>
      <c r="AL12" s="829"/>
    </row>
    <row r="13" spans="1:60" ht="24.6" customHeight="1" x14ac:dyDescent="1.1000000000000001">
      <c r="S13" s="89"/>
      <c r="T13" s="816"/>
      <c r="U13" s="816"/>
      <c r="V13" s="833"/>
      <c r="W13" s="833"/>
      <c r="X13" s="833"/>
      <c r="Y13" s="834"/>
      <c r="Z13" s="834"/>
      <c r="AB13" s="104"/>
      <c r="AC13" s="89"/>
      <c r="AF13" s="830"/>
      <c r="AG13" s="831"/>
      <c r="AH13" s="831"/>
      <c r="AI13" s="831"/>
      <c r="AJ13" s="831"/>
      <c r="AK13" s="831"/>
      <c r="AL13" s="832"/>
    </row>
    <row r="14" spans="1:60" ht="24.6" customHeight="1" x14ac:dyDescent="1.1000000000000001">
      <c r="S14" s="89"/>
      <c r="T14" s="816" t="s">
        <v>149</v>
      </c>
      <c r="U14" s="816"/>
      <c r="V14" s="836">
        <f>V10-V12</f>
        <v>0</v>
      </c>
      <c r="W14" s="837"/>
      <c r="X14" s="837"/>
      <c r="Y14" s="837"/>
      <c r="Z14" s="838"/>
      <c r="AB14" s="104"/>
      <c r="AC14" s="89"/>
      <c r="AF14" s="816" t="s">
        <v>150</v>
      </c>
      <c r="AG14" s="816"/>
      <c r="AH14" s="866">
        <f>②決算書概要!C14/1000</f>
        <v>0</v>
      </c>
      <c r="AI14" s="867"/>
      <c r="AJ14" s="867"/>
      <c r="AK14" s="867"/>
      <c r="AL14" s="868"/>
    </row>
    <row r="15" spans="1:60" ht="24.6" customHeight="1" x14ac:dyDescent="1.1000000000000001">
      <c r="S15" s="89"/>
      <c r="T15" s="816"/>
      <c r="U15" s="816"/>
      <c r="V15" s="839"/>
      <c r="W15" s="840"/>
      <c r="X15" s="840"/>
      <c r="Y15" s="840"/>
      <c r="Z15" s="841"/>
      <c r="AB15" s="106"/>
      <c r="AC15" s="90"/>
      <c r="AD15" s="102"/>
      <c r="AE15" s="102"/>
      <c r="AF15" s="816"/>
      <c r="AG15" s="816"/>
      <c r="AH15" s="869"/>
      <c r="AI15" s="870"/>
      <c r="AJ15" s="870"/>
      <c r="AK15" s="870"/>
      <c r="AL15" s="871"/>
    </row>
    <row r="16" spans="1:60" ht="24.6" customHeight="1" x14ac:dyDescent="1.1000000000000001">
      <c r="S16" s="89"/>
      <c r="AC16" s="92"/>
      <c r="AD16" s="94"/>
      <c r="AE16" s="94"/>
      <c r="AF16" s="816" t="s">
        <v>31</v>
      </c>
      <c r="AG16" s="816"/>
      <c r="AH16" s="833">
        <f>②決算書概要!B14/1000</f>
        <v>0</v>
      </c>
      <c r="AI16" s="833"/>
      <c r="AJ16" s="833"/>
      <c r="AK16" s="834" t="e">
        <f>AH14/AH16</f>
        <v>#DIV/0!</v>
      </c>
      <c r="AL16" s="834"/>
    </row>
    <row r="17" spans="1:56" ht="24.6" customHeight="1" x14ac:dyDescent="1.1000000000000001">
      <c r="K17" s="827" t="s">
        <v>167</v>
      </c>
      <c r="L17" s="828"/>
      <c r="M17" s="828"/>
      <c r="N17" s="828"/>
      <c r="O17" s="828"/>
      <c r="P17" s="828"/>
      <c r="Q17" s="829"/>
      <c r="S17" s="89"/>
      <c r="AC17" s="89"/>
      <c r="AF17" s="816"/>
      <c r="AG17" s="816"/>
      <c r="AH17" s="833"/>
      <c r="AI17" s="833"/>
      <c r="AJ17" s="833"/>
      <c r="AK17" s="834"/>
      <c r="AL17" s="834"/>
    </row>
    <row r="18" spans="1:56" ht="24.6" customHeight="1" x14ac:dyDescent="1.1000000000000001">
      <c r="K18" s="830"/>
      <c r="L18" s="831"/>
      <c r="M18" s="831"/>
      <c r="N18" s="831"/>
      <c r="O18" s="831"/>
      <c r="P18" s="831"/>
      <c r="Q18" s="832"/>
      <c r="S18" s="89"/>
      <c r="AC18" s="89"/>
      <c r="AF18" s="816" t="s">
        <v>149</v>
      </c>
      <c r="AG18" s="816"/>
      <c r="AH18" s="836">
        <f>AH14-AH16</f>
        <v>0</v>
      </c>
      <c r="AI18" s="837"/>
      <c r="AJ18" s="837"/>
      <c r="AK18" s="837"/>
      <c r="AL18" s="838"/>
    </row>
    <row r="19" spans="1:56" ht="24.6" customHeight="1" x14ac:dyDescent="1.1000000000000001">
      <c r="K19" s="816" t="s">
        <v>150</v>
      </c>
      <c r="L19" s="816"/>
      <c r="M19" s="866">
        <f>V10+V31</f>
        <v>0</v>
      </c>
      <c r="N19" s="867"/>
      <c r="O19" s="867"/>
      <c r="P19" s="867"/>
      <c r="Q19" s="868"/>
      <c r="S19" s="89"/>
      <c r="AC19" s="89"/>
      <c r="AF19" s="816"/>
      <c r="AG19" s="816"/>
      <c r="AH19" s="839"/>
      <c r="AI19" s="840"/>
      <c r="AJ19" s="840"/>
      <c r="AK19" s="840"/>
      <c r="AL19" s="841"/>
      <c r="AP19" s="827" t="s">
        <v>166</v>
      </c>
      <c r="AQ19" s="828"/>
      <c r="AR19" s="828"/>
      <c r="AS19" s="828"/>
      <c r="AT19" s="828"/>
      <c r="AU19" s="828"/>
      <c r="AV19" s="829"/>
      <c r="AX19" s="827" t="s">
        <v>165</v>
      </c>
      <c r="AY19" s="828"/>
      <c r="AZ19" s="828"/>
      <c r="BA19" s="828"/>
      <c r="BB19" s="828"/>
      <c r="BC19" s="828"/>
      <c r="BD19" s="829"/>
    </row>
    <row r="20" spans="1:56" ht="24.6" customHeight="1" x14ac:dyDescent="1.1000000000000001">
      <c r="K20" s="816"/>
      <c r="L20" s="816"/>
      <c r="M20" s="869"/>
      <c r="N20" s="870"/>
      <c r="O20" s="870"/>
      <c r="P20" s="870"/>
      <c r="Q20" s="871"/>
      <c r="S20" s="89"/>
      <c r="AC20" s="89"/>
      <c r="AP20" s="830"/>
      <c r="AQ20" s="831"/>
      <c r="AR20" s="831"/>
      <c r="AS20" s="831"/>
      <c r="AT20" s="831"/>
      <c r="AU20" s="831"/>
      <c r="AV20" s="832"/>
      <c r="AX20" s="830"/>
      <c r="AY20" s="831"/>
      <c r="AZ20" s="831"/>
      <c r="BA20" s="831"/>
      <c r="BB20" s="831"/>
      <c r="BC20" s="831"/>
      <c r="BD20" s="832"/>
    </row>
    <row r="21" spans="1:56" ht="24.6" customHeight="1" x14ac:dyDescent="1.1000000000000001">
      <c r="I21" s="92"/>
      <c r="J21" s="94"/>
      <c r="K21" s="816" t="s">
        <v>31</v>
      </c>
      <c r="L21" s="816"/>
      <c r="M21" s="930">
        <f>V12+V33</f>
        <v>0</v>
      </c>
      <c r="N21" s="930"/>
      <c r="O21" s="930"/>
      <c r="P21" s="931" t="e">
        <f>M19/M21</f>
        <v>#DIV/0!</v>
      </c>
      <c r="Q21" s="931"/>
      <c r="R21" s="94"/>
      <c r="S21" s="89"/>
      <c r="AC21" s="89"/>
      <c r="AF21" s="827" t="s">
        <v>164</v>
      </c>
      <c r="AG21" s="828"/>
      <c r="AH21" s="828"/>
      <c r="AI21" s="828"/>
      <c r="AJ21" s="828"/>
      <c r="AK21" s="828"/>
      <c r="AL21" s="829"/>
      <c r="AP21" s="816" t="s">
        <v>150</v>
      </c>
      <c r="AQ21" s="816"/>
      <c r="AR21" s="866">
        <f>②決算書概要!C25/1000</f>
        <v>0</v>
      </c>
      <c r="AS21" s="867"/>
      <c r="AT21" s="867"/>
      <c r="AU21" s="867"/>
      <c r="AV21" s="868"/>
      <c r="AX21" s="816" t="s">
        <v>150</v>
      </c>
      <c r="AY21" s="816"/>
      <c r="AZ21" s="866">
        <f>(②決算書概要!C21+②決算書概要!C23)/1000</f>
        <v>0</v>
      </c>
      <c r="BA21" s="867"/>
      <c r="BB21" s="867"/>
      <c r="BC21" s="867"/>
      <c r="BD21" s="868"/>
    </row>
    <row r="22" spans="1:56" ht="24.6" customHeight="1" x14ac:dyDescent="1.1000000000000001">
      <c r="I22" s="89"/>
      <c r="K22" s="816"/>
      <c r="L22" s="816"/>
      <c r="M22" s="930"/>
      <c r="N22" s="930"/>
      <c r="O22" s="930"/>
      <c r="P22" s="931"/>
      <c r="Q22" s="931"/>
      <c r="S22" s="89"/>
      <c r="AC22" s="89"/>
      <c r="AF22" s="830"/>
      <c r="AG22" s="831"/>
      <c r="AH22" s="831"/>
      <c r="AI22" s="831"/>
      <c r="AJ22" s="831"/>
      <c r="AK22" s="831"/>
      <c r="AL22" s="832"/>
      <c r="AO22" s="103"/>
      <c r="AP22" s="816"/>
      <c r="AQ22" s="816"/>
      <c r="AR22" s="869"/>
      <c r="AS22" s="870"/>
      <c r="AT22" s="870"/>
      <c r="AU22" s="870"/>
      <c r="AV22" s="871"/>
      <c r="AX22" s="816"/>
      <c r="AY22" s="816"/>
      <c r="AZ22" s="869"/>
      <c r="BA22" s="870"/>
      <c r="BB22" s="870"/>
      <c r="BC22" s="870"/>
      <c r="BD22" s="871"/>
    </row>
    <row r="23" spans="1:56" ht="24.6" customHeight="1" x14ac:dyDescent="1.1000000000000001">
      <c r="I23" s="89"/>
      <c r="K23" s="816" t="s">
        <v>149</v>
      </c>
      <c r="L23" s="816"/>
      <c r="M23" s="866">
        <f>M19-M21</f>
        <v>0</v>
      </c>
      <c r="N23" s="867"/>
      <c r="O23" s="867"/>
      <c r="P23" s="867"/>
      <c r="Q23" s="868"/>
      <c r="S23" s="89"/>
      <c r="AC23" s="89"/>
      <c r="AF23" s="816" t="s">
        <v>150</v>
      </c>
      <c r="AG23" s="816"/>
      <c r="AH23" s="866">
        <f>②決算書概要!C19/1000</f>
        <v>0</v>
      </c>
      <c r="AI23" s="867"/>
      <c r="AJ23" s="867"/>
      <c r="AK23" s="867"/>
      <c r="AL23" s="868"/>
      <c r="AO23" s="89"/>
      <c r="AP23" s="816" t="s">
        <v>31</v>
      </c>
      <c r="AQ23" s="816"/>
      <c r="AR23" s="833">
        <f>②決算書概要!B25/1000</f>
        <v>0</v>
      </c>
      <c r="AS23" s="833"/>
      <c r="AT23" s="833"/>
      <c r="AU23" s="834" t="e">
        <f>AR21/AR23</f>
        <v>#DIV/0!</v>
      </c>
      <c r="AV23" s="834"/>
      <c r="AW23" s="92"/>
      <c r="AX23" s="816" t="s">
        <v>31</v>
      </c>
      <c r="AY23" s="816"/>
      <c r="AZ23" s="833">
        <f>(②決算書概要!B21+②決算書概要!B23)/1000</f>
        <v>0</v>
      </c>
      <c r="BA23" s="833"/>
      <c r="BB23" s="833"/>
      <c r="BC23" s="834" t="e">
        <f>AZ21/AZ23</f>
        <v>#DIV/0!</v>
      </c>
      <c r="BD23" s="834"/>
    </row>
    <row r="24" spans="1:56" ht="24.6" customHeight="1" x14ac:dyDescent="1.1000000000000001">
      <c r="I24" s="89"/>
      <c r="K24" s="816"/>
      <c r="L24" s="816"/>
      <c r="M24" s="869"/>
      <c r="N24" s="870"/>
      <c r="O24" s="870"/>
      <c r="P24" s="870"/>
      <c r="Q24" s="871"/>
      <c r="S24" s="89"/>
      <c r="T24" s="908"/>
      <c r="U24" s="908"/>
      <c r="V24" s="908"/>
      <c r="W24" s="908"/>
      <c r="X24" s="908"/>
      <c r="Y24" s="908"/>
      <c r="Z24" s="908"/>
      <c r="AC24" s="90"/>
      <c r="AD24" s="102"/>
      <c r="AE24" s="102"/>
      <c r="AF24" s="816"/>
      <c r="AG24" s="816"/>
      <c r="AH24" s="869"/>
      <c r="AI24" s="870"/>
      <c r="AJ24" s="870"/>
      <c r="AK24" s="870"/>
      <c r="AL24" s="871"/>
      <c r="AO24" s="89"/>
      <c r="AP24" s="816"/>
      <c r="AQ24" s="816"/>
      <c r="AR24" s="833"/>
      <c r="AS24" s="833"/>
      <c r="AT24" s="833"/>
      <c r="AU24" s="834"/>
      <c r="AV24" s="834"/>
      <c r="AX24" s="816"/>
      <c r="AY24" s="816"/>
      <c r="AZ24" s="833"/>
      <c r="BA24" s="833"/>
      <c r="BB24" s="833"/>
      <c r="BC24" s="834"/>
      <c r="BD24" s="834"/>
    </row>
    <row r="25" spans="1:56" ht="24.6" customHeight="1" x14ac:dyDescent="1.1000000000000001">
      <c r="I25" s="89"/>
      <c r="S25" s="89"/>
      <c r="T25" s="908"/>
      <c r="U25" s="908"/>
      <c r="V25" s="908"/>
      <c r="W25" s="908"/>
      <c r="X25" s="908"/>
      <c r="Y25" s="908"/>
      <c r="Z25" s="908"/>
      <c r="AF25" s="816" t="s">
        <v>31</v>
      </c>
      <c r="AG25" s="816"/>
      <c r="AH25" s="833">
        <f>②決算書概要!B19/1000</f>
        <v>0</v>
      </c>
      <c r="AI25" s="833"/>
      <c r="AJ25" s="833"/>
      <c r="AK25" s="834" t="e">
        <f>AH23/AH25</f>
        <v>#DIV/0!</v>
      </c>
      <c r="AL25" s="834"/>
      <c r="AO25" s="89"/>
      <c r="AP25" s="816" t="s">
        <v>149</v>
      </c>
      <c r="AQ25" s="816"/>
      <c r="AR25" s="836">
        <f>AR21-AR23</f>
        <v>0</v>
      </c>
      <c r="AS25" s="837"/>
      <c r="AT25" s="837"/>
      <c r="AU25" s="837"/>
      <c r="AV25" s="838"/>
      <c r="AX25" s="816" t="s">
        <v>149</v>
      </c>
      <c r="AY25" s="816"/>
      <c r="AZ25" s="836">
        <f>AZ21-AZ23</f>
        <v>0</v>
      </c>
      <c r="BA25" s="837"/>
      <c r="BB25" s="837"/>
      <c r="BC25" s="837"/>
      <c r="BD25" s="838"/>
    </row>
    <row r="26" spans="1:56" ht="24.6" customHeight="1" x14ac:dyDescent="1.1000000000000001">
      <c r="A26" s="909" t="s">
        <v>161</v>
      </c>
      <c r="B26" s="909"/>
      <c r="C26" s="909"/>
      <c r="D26" s="909"/>
      <c r="E26" s="909"/>
      <c r="F26" s="909"/>
      <c r="G26" s="909"/>
      <c r="I26" s="89"/>
      <c r="S26" s="89"/>
      <c r="T26" s="908"/>
      <c r="U26" s="908"/>
      <c r="V26" s="908"/>
      <c r="W26" s="908"/>
      <c r="X26" s="908"/>
      <c r="Y26" s="908"/>
      <c r="Z26" s="908"/>
      <c r="AF26" s="816"/>
      <c r="AG26" s="816"/>
      <c r="AH26" s="833"/>
      <c r="AI26" s="833"/>
      <c r="AJ26" s="833"/>
      <c r="AK26" s="834"/>
      <c r="AL26" s="834"/>
      <c r="AO26" s="89"/>
      <c r="AP26" s="816"/>
      <c r="AQ26" s="816"/>
      <c r="AR26" s="839"/>
      <c r="AS26" s="840"/>
      <c r="AT26" s="840"/>
      <c r="AU26" s="840"/>
      <c r="AV26" s="841"/>
      <c r="AX26" s="816"/>
      <c r="AY26" s="816"/>
      <c r="AZ26" s="839"/>
      <c r="BA26" s="840"/>
      <c r="BB26" s="840"/>
      <c r="BC26" s="840"/>
      <c r="BD26" s="841"/>
    </row>
    <row r="27" spans="1:56" ht="24.6" customHeight="1" x14ac:dyDescent="1.1000000000000001">
      <c r="A27" s="909"/>
      <c r="B27" s="909"/>
      <c r="C27" s="909"/>
      <c r="D27" s="909"/>
      <c r="E27" s="909"/>
      <c r="F27" s="909"/>
      <c r="G27" s="909"/>
      <c r="I27" s="89"/>
      <c r="S27" s="89"/>
      <c r="T27" s="908"/>
      <c r="U27" s="908"/>
      <c r="V27" s="908"/>
      <c r="W27" s="908"/>
      <c r="X27" s="908"/>
      <c r="Y27" s="908"/>
      <c r="Z27" s="908"/>
      <c r="AF27" s="816" t="s">
        <v>149</v>
      </c>
      <c r="AG27" s="816"/>
      <c r="AH27" s="836">
        <f>AH23-AH25</f>
        <v>0</v>
      </c>
      <c r="AI27" s="837"/>
      <c r="AJ27" s="837"/>
      <c r="AK27" s="837"/>
      <c r="AL27" s="838"/>
      <c r="AO27" s="89"/>
    </row>
    <row r="28" spans="1:56" ht="24.6" customHeight="1" x14ac:dyDescent="1.1000000000000001">
      <c r="A28" s="909"/>
      <c r="B28" s="909"/>
      <c r="C28" s="909"/>
      <c r="D28" s="909"/>
      <c r="E28" s="909"/>
      <c r="F28" s="909"/>
      <c r="G28" s="909"/>
      <c r="I28" s="89"/>
      <c r="S28" s="89"/>
      <c r="AF28" s="816"/>
      <c r="AG28" s="816"/>
      <c r="AH28" s="839"/>
      <c r="AI28" s="840"/>
      <c r="AJ28" s="840"/>
      <c r="AK28" s="840"/>
      <c r="AL28" s="841"/>
      <c r="AO28" s="89"/>
    </row>
    <row r="29" spans="1:56" ht="24.6" customHeight="1" thickBot="1" x14ac:dyDescent="1.1499999999999999">
      <c r="A29" s="910"/>
      <c r="B29" s="910"/>
      <c r="C29" s="910"/>
      <c r="D29" s="910"/>
      <c r="E29" s="910"/>
      <c r="F29" s="910"/>
      <c r="G29" s="910"/>
      <c r="I29" s="89"/>
      <c r="S29" s="89"/>
      <c r="T29" s="827" t="s">
        <v>122</v>
      </c>
      <c r="U29" s="828"/>
      <c r="V29" s="828"/>
      <c r="W29" s="828"/>
      <c r="X29" s="828"/>
      <c r="Y29" s="828"/>
      <c r="Z29" s="829"/>
      <c r="AO29" s="89"/>
      <c r="AP29" s="827" t="s">
        <v>160</v>
      </c>
      <c r="AQ29" s="828"/>
      <c r="AR29" s="828"/>
      <c r="AS29" s="828"/>
      <c r="AT29" s="828"/>
      <c r="AU29" s="828"/>
      <c r="AV29" s="829"/>
    </row>
    <row r="30" spans="1:56" ht="24.6" customHeight="1" thickTop="1" x14ac:dyDescent="1.1000000000000001">
      <c r="A30" s="878" t="s">
        <v>159</v>
      </c>
      <c r="B30" s="879"/>
      <c r="C30" s="879"/>
      <c r="D30" s="879"/>
      <c r="E30" s="879"/>
      <c r="F30" s="879"/>
      <c r="G30" s="880"/>
      <c r="I30" s="89"/>
      <c r="S30" s="89"/>
      <c r="T30" s="830"/>
      <c r="U30" s="831"/>
      <c r="V30" s="831"/>
      <c r="W30" s="831"/>
      <c r="X30" s="831"/>
      <c r="Y30" s="831"/>
      <c r="Z30" s="832"/>
      <c r="AO30" s="89"/>
      <c r="AP30" s="830"/>
      <c r="AQ30" s="831"/>
      <c r="AR30" s="831"/>
      <c r="AS30" s="831"/>
      <c r="AT30" s="831"/>
      <c r="AU30" s="831"/>
      <c r="AV30" s="832"/>
    </row>
    <row r="31" spans="1:56" ht="24.6" customHeight="1" x14ac:dyDescent="1.1000000000000001">
      <c r="A31" s="881"/>
      <c r="B31" s="831"/>
      <c r="C31" s="831"/>
      <c r="D31" s="831"/>
      <c r="E31" s="831"/>
      <c r="F31" s="831"/>
      <c r="G31" s="882"/>
      <c r="I31" s="89"/>
      <c r="S31" s="89"/>
      <c r="T31" s="816" t="s">
        <v>150</v>
      </c>
      <c r="U31" s="816"/>
      <c r="V31" s="866">
        <f>AR21+AR31+AR41</f>
        <v>0</v>
      </c>
      <c r="W31" s="867"/>
      <c r="X31" s="867"/>
      <c r="Y31" s="867"/>
      <c r="Z31" s="868"/>
      <c r="AO31" s="89"/>
      <c r="AP31" s="816" t="s">
        <v>150</v>
      </c>
      <c r="AQ31" s="816"/>
      <c r="AR31" s="866">
        <f>②決算書概要!C28/1000</f>
        <v>0</v>
      </c>
      <c r="AS31" s="867"/>
      <c r="AT31" s="867"/>
      <c r="AU31" s="867"/>
      <c r="AV31" s="868"/>
    </row>
    <row r="32" spans="1:56" ht="24.6" customHeight="1" x14ac:dyDescent="1.1000000000000001">
      <c r="A32" s="872" t="s">
        <v>158</v>
      </c>
      <c r="B32" s="816"/>
      <c r="C32" s="901" t="e">
        <f>M49/M19</f>
        <v>#DIV/0!</v>
      </c>
      <c r="D32" s="902"/>
      <c r="E32" s="902"/>
      <c r="F32" s="902"/>
      <c r="G32" s="915"/>
      <c r="I32" s="89"/>
      <c r="S32" s="90"/>
      <c r="T32" s="816"/>
      <c r="U32" s="816"/>
      <c r="V32" s="869"/>
      <c r="W32" s="870"/>
      <c r="X32" s="870"/>
      <c r="Y32" s="870"/>
      <c r="Z32" s="871"/>
      <c r="AO32" s="90"/>
      <c r="AP32" s="816"/>
      <c r="AQ32" s="816"/>
      <c r="AR32" s="869"/>
      <c r="AS32" s="870"/>
      <c r="AT32" s="870"/>
      <c r="AU32" s="870"/>
      <c r="AV32" s="871"/>
    </row>
    <row r="33" spans="1:62" ht="24.6" customHeight="1" x14ac:dyDescent="1.1000000000000001">
      <c r="A33" s="872"/>
      <c r="B33" s="816"/>
      <c r="C33" s="904"/>
      <c r="D33" s="905"/>
      <c r="E33" s="905"/>
      <c r="F33" s="905"/>
      <c r="G33" s="916"/>
      <c r="I33" s="89"/>
      <c r="T33" s="816" t="s">
        <v>31</v>
      </c>
      <c r="U33" s="816"/>
      <c r="V33" s="833">
        <f>AR23+AR33+AR43</f>
        <v>0</v>
      </c>
      <c r="W33" s="833"/>
      <c r="X33" s="833"/>
      <c r="Y33" s="834" t="e">
        <f>V31/V33</f>
        <v>#DIV/0!</v>
      </c>
      <c r="Z33" s="834"/>
      <c r="AA33" s="92"/>
      <c r="AB33" s="94"/>
      <c r="AC33" s="94"/>
      <c r="AD33" s="94"/>
      <c r="AE33" s="94"/>
      <c r="AF33" s="94"/>
      <c r="AG33" s="94"/>
      <c r="AH33" s="94"/>
      <c r="AI33" s="94"/>
      <c r="AJ33" s="94"/>
      <c r="AK33" s="94"/>
      <c r="AL33" s="94"/>
      <c r="AM33" s="94"/>
      <c r="AN33" s="94"/>
      <c r="AO33" s="89"/>
      <c r="AP33" s="816" t="s">
        <v>31</v>
      </c>
      <c r="AQ33" s="816"/>
      <c r="AR33" s="833">
        <f>②決算書概要!B28/1000</f>
        <v>0</v>
      </c>
      <c r="AS33" s="833"/>
      <c r="AT33" s="833"/>
      <c r="AU33" s="834" t="e">
        <f>AR31/AR33</f>
        <v>#DIV/0!</v>
      </c>
      <c r="AV33" s="834"/>
      <c r="BG33" s="91"/>
      <c r="BH33" s="91"/>
      <c r="BI33" s="91"/>
    </row>
    <row r="34" spans="1:62" ht="24.6" customHeight="1" x14ac:dyDescent="1.1000000000000001">
      <c r="A34" s="872" t="s">
        <v>31</v>
      </c>
      <c r="B34" s="816"/>
      <c r="C34" s="883" t="e">
        <f>M51/M21</f>
        <v>#DIV/0!</v>
      </c>
      <c r="D34" s="883"/>
      <c r="E34" s="883"/>
      <c r="F34" s="834" t="e">
        <f>C32/C34</f>
        <v>#DIV/0!</v>
      </c>
      <c r="G34" s="877"/>
      <c r="H34" s="93"/>
      <c r="I34" s="89"/>
      <c r="T34" s="816"/>
      <c r="U34" s="816"/>
      <c r="V34" s="833"/>
      <c r="W34" s="833"/>
      <c r="X34" s="833"/>
      <c r="Y34" s="834"/>
      <c r="Z34" s="834"/>
      <c r="AA34" s="89"/>
      <c r="AO34" s="89"/>
      <c r="AP34" s="816"/>
      <c r="AQ34" s="816"/>
      <c r="AR34" s="833"/>
      <c r="AS34" s="833"/>
      <c r="AT34" s="833"/>
      <c r="AU34" s="834"/>
      <c r="AV34" s="834"/>
      <c r="BG34" s="91"/>
      <c r="BH34" s="91"/>
      <c r="BI34" s="91"/>
    </row>
    <row r="35" spans="1:62" ht="24.6" customHeight="1" x14ac:dyDescent="1.1000000000000001">
      <c r="A35" s="872"/>
      <c r="B35" s="816"/>
      <c r="C35" s="883"/>
      <c r="D35" s="883"/>
      <c r="E35" s="883"/>
      <c r="F35" s="834"/>
      <c r="G35" s="877"/>
      <c r="H35" s="95"/>
      <c r="I35" s="99"/>
      <c r="J35" s="95"/>
      <c r="K35" s="95"/>
      <c r="L35" s="95"/>
      <c r="M35" s="95"/>
      <c r="N35" s="95"/>
      <c r="O35" s="95"/>
      <c r="P35" s="95"/>
      <c r="T35" s="816" t="s">
        <v>149</v>
      </c>
      <c r="U35" s="816"/>
      <c r="V35" s="836">
        <f>V31-V33</f>
        <v>0</v>
      </c>
      <c r="W35" s="837"/>
      <c r="X35" s="837"/>
      <c r="Y35" s="837"/>
      <c r="Z35" s="838"/>
      <c r="AO35" s="89"/>
      <c r="AP35" s="816" t="s">
        <v>149</v>
      </c>
      <c r="AQ35" s="816"/>
      <c r="AR35" s="836">
        <f>AR31-AR33</f>
        <v>0</v>
      </c>
      <c r="AS35" s="837"/>
      <c r="AT35" s="837"/>
      <c r="AU35" s="837"/>
      <c r="AV35" s="838"/>
      <c r="BG35" s="91"/>
      <c r="BH35" s="91"/>
      <c r="BI35" s="91"/>
    </row>
    <row r="36" spans="1:62" ht="24.6" customHeight="1" x14ac:dyDescent="1.1000000000000001">
      <c r="A36" s="872" t="s">
        <v>149</v>
      </c>
      <c r="B36" s="816"/>
      <c r="C36" s="860" t="e">
        <f>C32-C34</f>
        <v>#DIV/0!</v>
      </c>
      <c r="D36" s="861"/>
      <c r="E36" s="861"/>
      <c r="F36" s="861"/>
      <c r="G36" s="911"/>
      <c r="H36" s="95"/>
      <c r="I36" s="99"/>
      <c r="J36" s="95"/>
      <c r="K36" s="95"/>
      <c r="L36" s="95"/>
      <c r="M36" s="95"/>
      <c r="N36" s="95"/>
      <c r="O36" s="95"/>
      <c r="P36" s="95"/>
      <c r="T36" s="816"/>
      <c r="U36" s="816"/>
      <c r="V36" s="839"/>
      <c r="W36" s="840"/>
      <c r="X36" s="840"/>
      <c r="Y36" s="840"/>
      <c r="Z36" s="841"/>
      <c r="AO36" s="89"/>
      <c r="AP36" s="816"/>
      <c r="AQ36" s="816"/>
      <c r="AR36" s="839"/>
      <c r="AS36" s="840"/>
      <c r="AT36" s="840"/>
      <c r="AU36" s="840"/>
      <c r="AV36" s="841"/>
      <c r="BG36" s="91"/>
      <c r="BH36" s="91"/>
      <c r="BI36" s="91"/>
    </row>
    <row r="37" spans="1:62" ht="24.6" customHeight="1" thickBot="1" x14ac:dyDescent="1.1499999999999999">
      <c r="A37" s="875"/>
      <c r="B37" s="876"/>
      <c r="C37" s="912"/>
      <c r="D37" s="913"/>
      <c r="E37" s="913"/>
      <c r="F37" s="913"/>
      <c r="G37" s="914"/>
      <c r="I37" s="89"/>
      <c r="AO37" s="89"/>
      <c r="BG37" s="91"/>
      <c r="BH37" s="91"/>
      <c r="BI37" s="91"/>
    </row>
    <row r="38" spans="1:62" ht="24.6" customHeight="1" thickTop="1" x14ac:dyDescent="1.1000000000000001">
      <c r="I38" s="89"/>
      <c r="AO38" s="89"/>
      <c r="BG38" s="91"/>
      <c r="BH38" s="91"/>
      <c r="BI38" s="91"/>
    </row>
    <row r="39" spans="1:62" ht="24.6" customHeight="1" x14ac:dyDescent="1.1000000000000001">
      <c r="I39" s="89"/>
      <c r="AO39" s="89"/>
      <c r="AP39" s="827" t="s">
        <v>156</v>
      </c>
      <c r="AQ39" s="828"/>
      <c r="AR39" s="828"/>
      <c r="AS39" s="828"/>
      <c r="AT39" s="828"/>
      <c r="AU39" s="828"/>
      <c r="AV39" s="829"/>
      <c r="AW39" s="827" t="s">
        <v>155</v>
      </c>
      <c r="AX39" s="828"/>
      <c r="AY39" s="828"/>
      <c r="AZ39" s="828"/>
      <c r="BA39" s="828"/>
      <c r="BB39" s="828"/>
      <c r="BC39" s="829"/>
      <c r="BD39" s="827" t="s">
        <v>154</v>
      </c>
      <c r="BE39" s="828"/>
      <c r="BF39" s="828"/>
      <c r="BG39" s="828"/>
      <c r="BH39" s="828"/>
      <c r="BI39" s="828"/>
      <c r="BJ39" s="829"/>
    </row>
    <row r="40" spans="1:62" ht="24.6" customHeight="1" x14ac:dyDescent="1.1000000000000001">
      <c r="I40" s="89"/>
      <c r="AO40" s="89"/>
      <c r="AP40" s="830"/>
      <c r="AQ40" s="831"/>
      <c r="AR40" s="831"/>
      <c r="AS40" s="831"/>
      <c r="AT40" s="831"/>
      <c r="AU40" s="831"/>
      <c r="AV40" s="832"/>
      <c r="AW40" s="830"/>
      <c r="AX40" s="831"/>
      <c r="AY40" s="831"/>
      <c r="AZ40" s="831"/>
      <c r="BA40" s="831"/>
      <c r="BB40" s="831"/>
      <c r="BC40" s="832"/>
      <c r="BD40" s="830"/>
      <c r="BE40" s="831"/>
      <c r="BF40" s="831"/>
      <c r="BG40" s="831"/>
      <c r="BH40" s="831"/>
      <c r="BI40" s="831"/>
      <c r="BJ40" s="832"/>
    </row>
    <row r="41" spans="1:62" ht="24.6" customHeight="1" x14ac:dyDescent="1.1000000000000001">
      <c r="I41" s="89"/>
      <c r="AO41" s="89"/>
      <c r="AP41" s="816" t="s">
        <v>150</v>
      </c>
      <c r="AQ41" s="816"/>
      <c r="AR41" s="866">
        <f>②決算書概要!C35/1000</f>
        <v>0</v>
      </c>
      <c r="AS41" s="867"/>
      <c r="AT41" s="867"/>
      <c r="AU41" s="867"/>
      <c r="AV41" s="868"/>
      <c r="AW41" s="816" t="s">
        <v>150</v>
      </c>
      <c r="AX41" s="816"/>
      <c r="AY41" s="866">
        <f>②決算書概要!C29/1000</f>
        <v>0</v>
      </c>
      <c r="AZ41" s="867"/>
      <c r="BA41" s="867"/>
      <c r="BB41" s="867"/>
      <c r="BC41" s="868"/>
      <c r="BD41" s="816" t="s">
        <v>150</v>
      </c>
      <c r="BE41" s="816"/>
      <c r="BF41" s="866">
        <f>②決算書概要!C33/1000</f>
        <v>0</v>
      </c>
      <c r="BG41" s="867"/>
      <c r="BH41" s="867"/>
      <c r="BI41" s="867"/>
      <c r="BJ41" s="868"/>
    </row>
    <row r="42" spans="1:62" ht="24.6" customHeight="1" x14ac:dyDescent="1.1000000000000001">
      <c r="I42" s="89"/>
      <c r="AO42" s="90"/>
      <c r="AP42" s="816"/>
      <c r="AQ42" s="816"/>
      <c r="AR42" s="869"/>
      <c r="AS42" s="870"/>
      <c r="AT42" s="870"/>
      <c r="AU42" s="870"/>
      <c r="AV42" s="871"/>
      <c r="AW42" s="816"/>
      <c r="AX42" s="816"/>
      <c r="AY42" s="869"/>
      <c r="AZ42" s="870"/>
      <c r="BA42" s="870"/>
      <c r="BB42" s="870"/>
      <c r="BC42" s="871"/>
      <c r="BD42" s="816"/>
      <c r="BE42" s="816"/>
      <c r="BF42" s="869"/>
      <c r="BG42" s="870"/>
      <c r="BH42" s="870"/>
      <c r="BI42" s="870"/>
      <c r="BJ42" s="871"/>
    </row>
    <row r="43" spans="1:62" ht="24.6" customHeight="1" x14ac:dyDescent="1.1000000000000001">
      <c r="I43" s="89"/>
      <c r="AP43" s="816" t="s">
        <v>31</v>
      </c>
      <c r="AQ43" s="816"/>
      <c r="AR43" s="833">
        <f>②決算書概要!B35/1000</f>
        <v>0</v>
      </c>
      <c r="AS43" s="833"/>
      <c r="AT43" s="833"/>
      <c r="AU43" s="834" t="e">
        <f>AR41/AR43</f>
        <v>#DIV/0!</v>
      </c>
      <c r="AV43" s="834"/>
      <c r="AW43" s="816" t="s">
        <v>31</v>
      </c>
      <c r="AX43" s="816"/>
      <c r="AY43" s="833">
        <f>②決算書概要!B29/1000</f>
        <v>0</v>
      </c>
      <c r="AZ43" s="833"/>
      <c r="BA43" s="833"/>
      <c r="BB43" s="834" t="e">
        <f>AY41/AY43</f>
        <v>#DIV/0!</v>
      </c>
      <c r="BC43" s="834"/>
      <c r="BD43" s="816" t="s">
        <v>31</v>
      </c>
      <c r="BE43" s="816"/>
      <c r="BF43" s="833">
        <f>②決算書概要!B33/1000</f>
        <v>0</v>
      </c>
      <c r="BG43" s="833"/>
      <c r="BH43" s="833"/>
      <c r="BI43" s="834" t="e">
        <f>BF41/BF43</f>
        <v>#DIV/0!</v>
      </c>
      <c r="BJ43" s="834"/>
    </row>
    <row r="44" spans="1:62" ht="24.6" customHeight="1" x14ac:dyDescent="1.1000000000000001">
      <c r="I44" s="89"/>
      <c r="AP44" s="816"/>
      <c r="AQ44" s="816"/>
      <c r="AR44" s="833"/>
      <c r="AS44" s="833"/>
      <c r="AT44" s="833"/>
      <c r="AU44" s="834"/>
      <c r="AV44" s="834"/>
      <c r="AW44" s="816"/>
      <c r="AX44" s="816"/>
      <c r="AY44" s="833"/>
      <c r="AZ44" s="833"/>
      <c r="BA44" s="833"/>
      <c r="BB44" s="834"/>
      <c r="BC44" s="834"/>
      <c r="BD44" s="816"/>
      <c r="BE44" s="816"/>
      <c r="BF44" s="833"/>
      <c r="BG44" s="833"/>
      <c r="BH44" s="833"/>
      <c r="BI44" s="834"/>
      <c r="BJ44" s="834"/>
    </row>
    <row r="45" spans="1:62" ht="24.6" customHeight="1" x14ac:dyDescent="1.1000000000000001">
      <c r="I45" s="89"/>
      <c r="AP45" s="816" t="s">
        <v>149</v>
      </c>
      <c r="AQ45" s="816"/>
      <c r="AR45" s="836">
        <f>AR41-AR43</f>
        <v>0</v>
      </c>
      <c r="AS45" s="837"/>
      <c r="AT45" s="837"/>
      <c r="AU45" s="837"/>
      <c r="AV45" s="838"/>
      <c r="AW45" s="816" t="s">
        <v>149</v>
      </c>
      <c r="AX45" s="816"/>
      <c r="AY45" s="836">
        <f>AY41-AY43</f>
        <v>0</v>
      </c>
      <c r="AZ45" s="837"/>
      <c r="BA45" s="837"/>
      <c r="BB45" s="837"/>
      <c r="BC45" s="838"/>
      <c r="BD45" s="816" t="s">
        <v>149</v>
      </c>
      <c r="BE45" s="816"/>
      <c r="BF45" s="836">
        <f>BF41-BF43</f>
        <v>0</v>
      </c>
      <c r="BG45" s="837"/>
      <c r="BH45" s="837"/>
      <c r="BI45" s="837"/>
      <c r="BJ45" s="838"/>
    </row>
    <row r="46" spans="1:62" ht="24.6" customHeight="1" x14ac:dyDescent="1.1000000000000001">
      <c r="I46" s="89"/>
      <c r="AP46" s="816"/>
      <c r="AQ46" s="816"/>
      <c r="AR46" s="839"/>
      <c r="AS46" s="840"/>
      <c r="AT46" s="840"/>
      <c r="AU46" s="840"/>
      <c r="AV46" s="841"/>
      <c r="AW46" s="816"/>
      <c r="AX46" s="816"/>
      <c r="AY46" s="839"/>
      <c r="AZ46" s="840"/>
      <c r="BA46" s="840"/>
      <c r="BB46" s="840"/>
      <c r="BC46" s="841"/>
      <c r="BD46" s="816"/>
      <c r="BE46" s="816"/>
      <c r="BF46" s="839"/>
      <c r="BG46" s="840"/>
      <c r="BH46" s="840"/>
      <c r="BI46" s="840"/>
      <c r="BJ46" s="841"/>
    </row>
    <row r="47" spans="1:62" ht="24.6" customHeight="1" x14ac:dyDescent="1.1000000000000001">
      <c r="I47" s="89"/>
      <c r="K47" s="827" t="s">
        <v>127</v>
      </c>
      <c r="L47" s="828"/>
      <c r="M47" s="828"/>
      <c r="N47" s="828"/>
      <c r="O47" s="828"/>
      <c r="P47" s="828"/>
      <c r="Q47" s="829"/>
      <c r="BG47" s="91"/>
      <c r="BH47" s="91"/>
      <c r="BI47" s="91"/>
    </row>
    <row r="48" spans="1:62" ht="24.6" customHeight="1" x14ac:dyDescent="1.1000000000000001">
      <c r="I48" s="89"/>
      <c r="K48" s="830"/>
      <c r="L48" s="831"/>
      <c r="M48" s="831"/>
      <c r="N48" s="831"/>
      <c r="O48" s="831"/>
      <c r="P48" s="831"/>
      <c r="Q48" s="832"/>
      <c r="BG48" s="91"/>
      <c r="BH48" s="91"/>
      <c r="BI48" s="91"/>
    </row>
    <row r="49" spans="3:61" ht="24.6" customHeight="1" x14ac:dyDescent="1.1000000000000001">
      <c r="I49" s="89"/>
      <c r="K49" s="816" t="s">
        <v>150</v>
      </c>
      <c r="L49" s="816"/>
      <c r="M49" s="817">
        <f>②決算書概要!L25/1000</f>
        <v>0</v>
      </c>
      <c r="N49" s="818"/>
      <c r="O49" s="818"/>
      <c r="P49" s="818"/>
      <c r="Q49" s="819"/>
      <c r="BG49" s="91"/>
      <c r="BH49" s="91"/>
      <c r="BI49" s="91"/>
    </row>
    <row r="50" spans="3:61" ht="24.6" customHeight="1" x14ac:dyDescent="1.1000000000000001">
      <c r="I50" s="90"/>
      <c r="K50" s="816"/>
      <c r="L50" s="816"/>
      <c r="M50" s="820"/>
      <c r="N50" s="821"/>
      <c r="O50" s="821"/>
      <c r="P50" s="821"/>
      <c r="Q50" s="822"/>
      <c r="R50" s="89"/>
      <c r="BG50" s="91"/>
      <c r="BH50" s="91"/>
      <c r="BI50" s="91"/>
    </row>
    <row r="51" spans="3:61" ht="24.6" customHeight="1" x14ac:dyDescent="1.1000000000000001">
      <c r="H51" s="95"/>
      <c r="I51" s="97"/>
      <c r="J51" s="96"/>
      <c r="K51" s="816" t="s">
        <v>31</v>
      </c>
      <c r="L51" s="816"/>
      <c r="M51" s="833">
        <f>②決算書概要!K25/1000</f>
        <v>0</v>
      </c>
      <c r="N51" s="833"/>
      <c r="O51" s="833"/>
      <c r="P51" s="834" t="e">
        <f>M49/M51</f>
        <v>#DIV/0!</v>
      </c>
      <c r="Q51" s="834"/>
      <c r="BG51" s="91"/>
      <c r="BH51" s="91"/>
      <c r="BI51" s="91"/>
    </row>
    <row r="52" spans="3:61" ht="24.6" customHeight="1" x14ac:dyDescent="1.1000000000000001">
      <c r="H52" s="95"/>
      <c r="I52" s="95"/>
      <c r="J52" s="95"/>
      <c r="K52" s="816"/>
      <c r="L52" s="816"/>
      <c r="M52" s="833"/>
      <c r="N52" s="833"/>
      <c r="O52" s="833"/>
      <c r="P52" s="834"/>
      <c r="Q52" s="834"/>
      <c r="BG52" s="91"/>
      <c r="BH52" s="91"/>
      <c r="BI52" s="91"/>
    </row>
    <row r="53" spans="3:61" ht="24.6" customHeight="1" x14ac:dyDescent="1.1000000000000001">
      <c r="K53" s="816" t="s">
        <v>149</v>
      </c>
      <c r="L53" s="816"/>
      <c r="M53" s="836">
        <f>M49-M51</f>
        <v>0</v>
      </c>
      <c r="N53" s="837"/>
      <c r="O53" s="837"/>
      <c r="P53" s="837"/>
      <c r="Q53" s="838"/>
      <c r="BD53" s="91"/>
      <c r="BE53" s="91"/>
      <c r="BF53" s="91"/>
      <c r="BG53" s="91"/>
      <c r="BH53" s="91"/>
      <c r="BI53" s="91"/>
    </row>
    <row r="54" spans="3:61" ht="24.6" customHeight="1" x14ac:dyDescent="1.1000000000000001">
      <c r="K54" s="816"/>
      <c r="L54" s="816"/>
      <c r="M54" s="839"/>
      <c r="N54" s="840"/>
      <c r="O54" s="840"/>
      <c r="P54" s="840"/>
      <c r="Q54" s="841"/>
      <c r="BD54" s="91"/>
      <c r="BE54" s="91"/>
      <c r="BF54" s="91"/>
      <c r="BG54" s="91"/>
      <c r="BH54" s="91"/>
      <c r="BI54" s="91"/>
    </row>
    <row r="55" spans="3:61" ht="24.6" customHeight="1" x14ac:dyDescent="1.1000000000000001">
      <c r="BD55" s="91"/>
      <c r="BE55" s="91"/>
      <c r="BF55" s="91"/>
      <c r="BG55" s="91"/>
      <c r="BH55" s="91"/>
      <c r="BI55" s="91"/>
    </row>
    <row r="56" spans="3:61" ht="24.6" customHeight="1" x14ac:dyDescent="1.1000000000000001">
      <c r="BD56" s="91"/>
      <c r="BE56" s="91"/>
      <c r="BF56" s="91"/>
      <c r="BG56" s="91"/>
      <c r="BH56" s="91"/>
      <c r="BI56" s="91"/>
    </row>
    <row r="57" spans="3:61" ht="24.6" customHeight="1" x14ac:dyDescent="1.1000000000000001">
      <c r="BD57" s="91"/>
      <c r="BE57" s="91"/>
      <c r="BF57" s="91"/>
      <c r="BG57" s="91"/>
      <c r="BH57" s="91"/>
      <c r="BI57" s="91"/>
    </row>
    <row r="58" spans="3:61" ht="24.6" customHeight="1" x14ac:dyDescent="1.1000000000000001">
      <c r="BD58" s="91"/>
      <c r="BE58" s="91"/>
      <c r="BF58" s="91"/>
      <c r="BG58" s="91"/>
      <c r="BH58" s="91"/>
      <c r="BI58" s="91"/>
    </row>
    <row r="59" spans="3:61" ht="24.6" customHeight="1" x14ac:dyDescent="1.1000000000000001">
      <c r="BD59" s="91"/>
      <c r="BE59" s="91"/>
      <c r="BF59" s="91"/>
      <c r="BG59" s="91"/>
      <c r="BH59" s="91"/>
      <c r="BI59" s="91"/>
    </row>
    <row r="60" spans="3:61" ht="24.6" customHeight="1" x14ac:dyDescent="1.1000000000000001">
      <c r="BD60" s="91"/>
      <c r="BE60" s="91"/>
      <c r="BF60" s="91"/>
      <c r="BG60" s="91"/>
      <c r="BH60" s="91"/>
      <c r="BI60" s="91"/>
    </row>
    <row r="61" spans="3:61" ht="24.6" customHeight="1" x14ac:dyDescent="1.1000000000000001">
      <c r="C61" s="823" t="s">
        <v>151</v>
      </c>
      <c r="D61" s="824"/>
      <c r="E61" s="824"/>
      <c r="F61" s="824"/>
      <c r="G61" s="824"/>
      <c r="H61" s="824"/>
      <c r="I61" s="824"/>
      <c r="J61" s="824"/>
      <c r="K61" s="824"/>
      <c r="L61" s="824"/>
      <c r="M61" s="824"/>
      <c r="N61" s="824"/>
      <c r="O61" s="824"/>
      <c r="P61" s="824"/>
      <c r="Q61" s="824"/>
      <c r="R61" s="824"/>
      <c r="S61" s="824"/>
      <c r="T61" s="824"/>
      <c r="U61" s="824"/>
      <c r="V61" s="824"/>
      <c r="W61" s="824"/>
      <c r="X61" s="824"/>
      <c r="Y61" s="824"/>
      <c r="Z61" s="824"/>
      <c r="AA61" s="824"/>
      <c r="AB61" s="824"/>
    </row>
    <row r="62" spans="3:61" ht="24.6" customHeight="1" x14ac:dyDescent="1.1000000000000001">
      <c r="C62" s="824"/>
      <c r="D62" s="824"/>
      <c r="E62" s="824"/>
      <c r="F62" s="824"/>
      <c r="G62" s="824"/>
      <c r="H62" s="824"/>
      <c r="I62" s="824"/>
      <c r="J62" s="824"/>
      <c r="K62" s="824"/>
      <c r="L62" s="824"/>
      <c r="M62" s="824"/>
      <c r="N62" s="824"/>
      <c r="O62" s="824"/>
      <c r="P62" s="824"/>
      <c r="Q62" s="824"/>
      <c r="R62" s="824"/>
      <c r="S62" s="824"/>
      <c r="T62" s="824"/>
      <c r="U62" s="824"/>
      <c r="V62" s="824"/>
      <c r="W62" s="824"/>
      <c r="X62" s="824"/>
      <c r="Y62" s="824"/>
      <c r="Z62" s="824"/>
      <c r="AA62" s="824"/>
      <c r="AB62" s="824"/>
    </row>
    <row r="63" spans="3:61" ht="24.6" customHeight="1" x14ac:dyDescent="1.1000000000000001">
      <c r="C63" s="824"/>
      <c r="D63" s="824"/>
      <c r="E63" s="824"/>
      <c r="F63" s="824"/>
      <c r="G63" s="824"/>
      <c r="H63" s="824"/>
      <c r="I63" s="824"/>
      <c r="J63" s="824"/>
      <c r="K63" s="824"/>
      <c r="L63" s="824"/>
      <c r="M63" s="824"/>
      <c r="N63" s="824"/>
      <c r="O63" s="824"/>
      <c r="P63" s="824"/>
      <c r="Q63" s="824"/>
      <c r="R63" s="824"/>
      <c r="S63" s="824"/>
      <c r="T63" s="824"/>
      <c r="U63" s="824"/>
      <c r="V63" s="824"/>
      <c r="W63" s="824"/>
      <c r="X63" s="824"/>
      <c r="Y63" s="824"/>
      <c r="Z63" s="824"/>
      <c r="AA63" s="824"/>
      <c r="AB63" s="824"/>
    </row>
    <row r="64" spans="3:61" ht="24.6" customHeight="1" x14ac:dyDescent="1.1000000000000001">
      <c r="C64" s="824"/>
      <c r="D64" s="824"/>
      <c r="E64" s="824"/>
      <c r="F64" s="824"/>
      <c r="G64" s="824"/>
      <c r="H64" s="824"/>
      <c r="I64" s="824"/>
      <c r="J64" s="824"/>
      <c r="K64" s="824"/>
      <c r="L64" s="824"/>
      <c r="M64" s="824"/>
      <c r="N64" s="824"/>
      <c r="O64" s="824"/>
      <c r="P64" s="824"/>
      <c r="Q64" s="824"/>
      <c r="R64" s="824"/>
      <c r="S64" s="824"/>
      <c r="T64" s="824"/>
      <c r="U64" s="824"/>
      <c r="V64" s="824"/>
      <c r="W64" s="824"/>
      <c r="X64" s="824"/>
      <c r="Y64" s="824"/>
      <c r="Z64" s="824"/>
      <c r="AA64" s="824"/>
      <c r="AB64" s="824"/>
    </row>
    <row r="65" spans="3:39" ht="24.6" customHeight="1" x14ac:dyDescent="1.1000000000000001">
      <c r="C65" s="824"/>
      <c r="D65" s="824"/>
      <c r="E65" s="824"/>
      <c r="F65" s="824"/>
      <c r="G65" s="824"/>
      <c r="H65" s="824"/>
      <c r="I65" s="824"/>
      <c r="J65" s="824"/>
      <c r="K65" s="824"/>
      <c r="L65" s="824"/>
      <c r="M65" s="824"/>
      <c r="N65" s="824"/>
      <c r="O65" s="824"/>
      <c r="P65" s="824"/>
      <c r="Q65" s="824"/>
      <c r="R65" s="824"/>
      <c r="S65" s="824"/>
      <c r="T65" s="824"/>
      <c r="U65" s="824"/>
      <c r="V65" s="824"/>
      <c r="W65" s="824"/>
      <c r="X65" s="824"/>
      <c r="Y65" s="824"/>
      <c r="Z65" s="824"/>
      <c r="AA65" s="824"/>
      <c r="AB65" s="824"/>
    </row>
    <row r="66" spans="3:39" ht="24.6" customHeight="1" x14ac:dyDescent="1.1000000000000001">
      <c r="C66" s="824"/>
      <c r="D66" s="824"/>
      <c r="E66" s="824"/>
      <c r="F66" s="824"/>
      <c r="G66" s="824"/>
      <c r="H66" s="824"/>
      <c r="I66" s="824"/>
      <c r="J66" s="824"/>
      <c r="K66" s="824"/>
      <c r="L66" s="824"/>
      <c r="M66" s="824"/>
      <c r="N66" s="824"/>
      <c r="O66" s="824"/>
      <c r="P66" s="824"/>
      <c r="Q66" s="824"/>
      <c r="R66" s="824"/>
      <c r="S66" s="824"/>
      <c r="T66" s="824"/>
      <c r="U66" s="824"/>
      <c r="V66" s="824"/>
      <c r="W66" s="824"/>
      <c r="X66" s="824"/>
      <c r="Y66" s="824"/>
      <c r="Z66" s="824"/>
      <c r="AA66" s="824"/>
      <c r="AB66" s="824"/>
    </row>
    <row r="67" spans="3:39" ht="24.6" customHeight="1" x14ac:dyDescent="1.1000000000000001">
      <c r="C67" s="824"/>
      <c r="D67" s="824"/>
      <c r="E67" s="824"/>
      <c r="F67" s="824"/>
      <c r="G67" s="824"/>
      <c r="H67" s="824"/>
      <c r="I67" s="824"/>
      <c r="J67" s="824"/>
      <c r="K67" s="824"/>
      <c r="L67" s="824"/>
      <c r="M67" s="824"/>
      <c r="N67" s="824"/>
      <c r="O67" s="824"/>
      <c r="P67" s="824"/>
      <c r="Q67" s="824"/>
      <c r="R67" s="824"/>
      <c r="S67" s="824"/>
      <c r="T67" s="824"/>
      <c r="U67" s="824"/>
      <c r="V67" s="824"/>
      <c r="W67" s="824"/>
      <c r="X67" s="824"/>
      <c r="Y67" s="824"/>
      <c r="Z67" s="824"/>
      <c r="AA67" s="824"/>
      <c r="AB67" s="824"/>
      <c r="AG67" s="88"/>
      <c r="AH67" s="88"/>
      <c r="AI67" s="88"/>
      <c r="AJ67" s="88"/>
      <c r="AK67" s="88"/>
      <c r="AL67" s="88"/>
      <c r="AM67" s="88"/>
    </row>
    <row r="68" spans="3:39" ht="24.6" customHeight="1" x14ac:dyDescent="1.1000000000000001">
      <c r="C68" s="824"/>
      <c r="D68" s="824"/>
      <c r="E68" s="824"/>
      <c r="F68" s="824"/>
      <c r="G68" s="824"/>
      <c r="H68" s="824"/>
      <c r="I68" s="824"/>
      <c r="J68" s="824"/>
      <c r="K68" s="824"/>
      <c r="L68" s="824"/>
      <c r="M68" s="824"/>
      <c r="N68" s="824"/>
      <c r="O68" s="824"/>
      <c r="P68" s="824"/>
      <c r="Q68" s="824"/>
      <c r="R68" s="824"/>
      <c r="S68" s="824"/>
      <c r="T68" s="824"/>
      <c r="U68" s="824"/>
      <c r="V68" s="824"/>
      <c r="W68" s="824"/>
      <c r="X68" s="824"/>
      <c r="Y68" s="824"/>
      <c r="Z68" s="824"/>
      <c r="AA68" s="824"/>
      <c r="AB68" s="824"/>
      <c r="AG68" s="88"/>
      <c r="AH68" s="88"/>
      <c r="AI68" s="88"/>
      <c r="AJ68" s="88"/>
      <c r="AK68" s="88"/>
      <c r="AL68" s="88"/>
      <c r="AM68" s="88"/>
    </row>
    <row r="69" spans="3:39" ht="24.6" customHeight="1" x14ac:dyDescent="1.1000000000000001">
      <c r="AG69" s="88"/>
      <c r="AH69" s="88"/>
      <c r="AI69" s="88"/>
      <c r="AJ69" s="88"/>
      <c r="AK69" s="88"/>
      <c r="AL69" s="88"/>
      <c r="AM69" s="88"/>
    </row>
    <row r="70" spans="3:39" ht="24.6" customHeight="1" x14ac:dyDescent="1.1000000000000001">
      <c r="AG70" s="88"/>
      <c r="AH70" s="88"/>
      <c r="AI70" s="88"/>
      <c r="AJ70" s="88"/>
      <c r="AK70" s="88"/>
      <c r="AL70" s="88"/>
      <c r="AM70" s="88"/>
    </row>
    <row r="73" spans="3:39" ht="24.6" customHeight="1" x14ac:dyDescent="1.1000000000000001">
      <c r="T73" s="87"/>
      <c r="U73" s="86"/>
    </row>
    <row r="74" spans="3:39" ht="24.6" customHeight="1" x14ac:dyDescent="1.1000000000000001">
      <c r="T74" s="87"/>
      <c r="U74" s="86"/>
    </row>
  </sheetData>
  <sheetProtection algorithmName="SHA-512" hashValue="ZCCO7OqrZra6UhJRE9cgBXUj6cBVS9cQ2o+IIyqz26+Ai/jVGRl473DkNdEcK4/Ed32ggKAeOoT4Kbc2cVR/wg==" saltValue="MjHrNyXGARSBEXJv2W22UQ==" spinCount="100000" sheet="1" objects="1" scenarios="1"/>
  <mergeCells count="140">
    <mergeCell ref="BD45:BE46"/>
    <mergeCell ref="BF45:BJ46"/>
    <mergeCell ref="BD39:BJ40"/>
    <mergeCell ref="BD41:BE42"/>
    <mergeCell ref="BF41:BJ42"/>
    <mergeCell ref="BD43:BE44"/>
    <mergeCell ref="BF43:BH44"/>
    <mergeCell ref="BI43:BJ44"/>
    <mergeCell ref="AH7:AJ8"/>
    <mergeCell ref="AK7:AL8"/>
    <mergeCell ref="AY43:BA44"/>
    <mergeCell ref="BB43:BC44"/>
    <mergeCell ref="AW45:AX46"/>
    <mergeCell ref="AY45:BC46"/>
    <mergeCell ref="BB9:BC10"/>
    <mergeCell ref="BD9:BH10"/>
    <mergeCell ref="BG7:BH8"/>
    <mergeCell ref="AR23:AT24"/>
    <mergeCell ref="AU23:AV24"/>
    <mergeCell ref="AZ21:BD22"/>
    <mergeCell ref="AP29:AV30"/>
    <mergeCell ref="AP31:AQ32"/>
    <mergeCell ref="AR31:AV32"/>
    <mergeCell ref="AN7:AO8"/>
    <mergeCell ref="AH14:AL15"/>
    <mergeCell ref="AF16:AG17"/>
    <mergeCell ref="AH16:AJ17"/>
    <mergeCell ref="AF9:AG10"/>
    <mergeCell ref="AF12:AL13"/>
    <mergeCell ref="AF5:AG6"/>
    <mergeCell ref="AH5:AL6"/>
    <mergeCell ref="AF7:AG8"/>
    <mergeCell ref="AN3:AT4"/>
    <mergeCell ref="AN5:AO6"/>
    <mergeCell ref="AP5:AT6"/>
    <mergeCell ref="AU3:BA4"/>
    <mergeCell ref="AU5:AV6"/>
    <mergeCell ref="AW5:BA6"/>
    <mergeCell ref="AU7:AV8"/>
    <mergeCell ref="AW7:AY8"/>
    <mergeCell ref="AZ7:BA8"/>
    <mergeCell ref="AU9:AV10"/>
    <mergeCell ref="A2:M3"/>
    <mergeCell ref="T8:Z9"/>
    <mergeCell ref="T10:U11"/>
    <mergeCell ref="V10:Z11"/>
    <mergeCell ref="AP7:AR8"/>
    <mergeCell ref="AS7:AT8"/>
    <mergeCell ref="T12:U13"/>
    <mergeCell ref="V12:X13"/>
    <mergeCell ref="Y12:Z13"/>
    <mergeCell ref="T14:U15"/>
    <mergeCell ref="V14:Z15"/>
    <mergeCell ref="K21:L22"/>
    <mergeCell ref="M21:O22"/>
    <mergeCell ref="P21:Q22"/>
    <mergeCell ref="M19:Q20"/>
    <mergeCell ref="K19:L20"/>
    <mergeCell ref="K17:Q18"/>
    <mergeCell ref="BB3:BH4"/>
    <mergeCell ref="BB5:BC6"/>
    <mergeCell ref="BD5:BH6"/>
    <mergeCell ref="BB7:BC8"/>
    <mergeCell ref="BD7:BF8"/>
    <mergeCell ref="AP21:AQ22"/>
    <mergeCell ref="AH9:AL10"/>
    <mergeCell ref="AF21:AL22"/>
    <mergeCell ref="AF23:AG24"/>
    <mergeCell ref="AH23:AL24"/>
    <mergeCell ref="AF14:AG15"/>
    <mergeCell ref="AN9:AO10"/>
    <mergeCell ref="AP9:AT10"/>
    <mergeCell ref="AR21:AV22"/>
    <mergeCell ref="AP23:AQ24"/>
    <mergeCell ref="AK16:AL17"/>
    <mergeCell ref="AW9:BA10"/>
    <mergeCell ref="AP19:AV20"/>
    <mergeCell ref="BC23:BD24"/>
    <mergeCell ref="AF18:AG19"/>
    <mergeCell ref="AH18:AL19"/>
    <mergeCell ref="AX19:BD20"/>
    <mergeCell ref="AX21:AY22"/>
    <mergeCell ref="AF3:AL4"/>
    <mergeCell ref="A34:B35"/>
    <mergeCell ref="C34:E35"/>
    <mergeCell ref="F34:G35"/>
    <mergeCell ref="AX23:AY24"/>
    <mergeCell ref="AZ23:BB24"/>
    <mergeCell ref="AX25:AY26"/>
    <mergeCell ref="AZ25:BD26"/>
    <mergeCell ref="AR25:AV26"/>
    <mergeCell ref="AF25:AG26"/>
    <mergeCell ref="AH25:AJ26"/>
    <mergeCell ref="AK25:AL26"/>
    <mergeCell ref="AF27:AG28"/>
    <mergeCell ref="AH27:AL28"/>
    <mergeCell ref="K23:L24"/>
    <mergeCell ref="AW39:BC40"/>
    <mergeCell ref="AW41:AX42"/>
    <mergeCell ref="AY41:BC42"/>
    <mergeCell ref="AW43:AX44"/>
    <mergeCell ref="AP43:AQ44"/>
    <mergeCell ref="AR43:AT44"/>
    <mergeCell ref="AP35:AQ36"/>
    <mergeCell ref="AR35:AV36"/>
    <mergeCell ref="AP39:AV40"/>
    <mergeCell ref="AP41:AQ42"/>
    <mergeCell ref="K49:L50"/>
    <mergeCell ref="M49:Q50"/>
    <mergeCell ref="K51:L52"/>
    <mergeCell ref="M51:O52"/>
    <mergeCell ref="P51:Q52"/>
    <mergeCell ref="C61:AB68"/>
    <mergeCell ref="K53:L54"/>
    <mergeCell ref="M53:Q54"/>
    <mergeCell ref="K47:Q48"/>
    <mergeCell ref="AP45:AQ46"/>
    <mergeCell ref="AR45:AV46"/>
    <mergeCell ref="A30:G31"/>
    <mergeCell ref="M23:Q24"/>
    <mergeCell ref="T31:U32"/>
    <mergeCell ref="V31:Z32"/>
    <mergeCell ref="T24:Z27"/>
    <mergeCell ref="A26:G29"/>
    <mergeCell ref="T35:U36"/>
    <mergeCell ref="V35:Z36"/>
    <mergeCell ref="T33:U34"/>
    <mergeCell ref="T29:Z30"/>
    <mergeCell ref="AP25:AQ26"/>
    <mergeCell ref="AU43:AV44"/>
    <mergeCell ref="AR41:AV42"/>
    <mergeCell ref="AP33:AQ34"/>
    <mergeCell ref="AR33:AT34"/>
    <mergeCell ref="AU33:AV34"/>
    <mergeCell ref="A36:B37"/>
    <mergeCell ref="C36:G37"/>
    <mergeCell ref="A32:B33"/>
    <mergeCell ref="C32:G33"/>
    <mergeCell ref="V33:X34"/>
    <mergeCell ref="Y33:Z34"/>
  </mergeCells>
  <phoneticPr fontId="3"/>
  <printOptions horizontalCentered="1" verticalCentered="1"/>
  <pageMargins left="0.11811023622047245" right="0.11811023622047245" top="0.15748031496062992" bottom="0.15748031496062992" header="0.11811023622047245" footer="0.11811023622047245"/>
  <pageSetup paperSize="8" scale="32" orientation="landscape" r:id="rId1"/>
  <headerFooter>
    <oddHeader>&amp;C&amp;"-,太字"&amp;28ROAロジックツリー</oddHead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FA1C7-49FB-4F64-BA2D-8EC873B6EF3E}">
  <sheetPr>
    <tabColor theme="5" tint="0.59999389629810485"/>
  </sheetPr>
  <dimension ref="A1:R23"/>
  <sheetViews>
    <sheetView view="pageBreakPreview" topLeftCell="A3" zoomScale="73" zoomScaleNormal="60" zoomScaleSheetLayoutView="90" workbookViewId="0">
      <selection activeCell="H20" sqref="A20:H20"/>
    </sheetView>
  </sheetViews>
  <sheetFormatPr defaultColWidth="11" defaultRowHeight="31.2" customHeight="1" x14ac:dyDescent="0.45"/>
  <cols>
    <col min="1" max="1" width="11.09765625" style="8" customWidth="1"/>
    <col min="2" max="3" width="11.09765625" style="6" customWidth="1"/>
    <col min="4" max="4" width="11.09765625" style="8" customWidth="1"/>
    <col min="5" max="6" width="11.09765625" style="6" customWidth="1"/>
    <col min="7" max="7" width="11.09765625" style="9" customWidth="1"/>
    <col min="8" max="8" width="11.09765625" style="10" customWidth="1"/>
    <col min="9" max="9" width="6.8984375" style="9" customWidth="1"/>
    <col min="10" max="10" width="11.09765625" style="8" customWidth="1"/>
    <col min="11" max="12" width="11.09765625" style="6" customWidth="1"/>
    <col min="13" max="13" width="11.09765625" style="8" customWidth="1"/>
    <col min="14" max="15" width="11.09765625" style="6" customWidth="1"/>
    <col min="16" max="16" width="11.09765625" style="9" customWidth="1"/>
    <col min="17" max="17" width="11.09765625" style="10" customWidth="1"/>
    <col min="18" max="16384" width="11" style="7"/>
  </cols>
  <sheetData>
    <row r="1" spans="1:18" ht="31.2" customHeight="1" thickBot="1" x14ac:dyDescent="0.5">
      <c r="A1" s="958" t="s">
        <v>45</v>
      </c>
      <c r="B1" s="958"/>
      <c r="C1" s="958"/>
      <c r="D1" s="958"/>
      <c r="E1" s="958"/>
      <c r="F1" s="958"/>
      <c r="G1" s="958"/>
      <c r="H1" s="958"/>
      <c r="J1" s="934" t="s">
        <v>65</v>
      </c>
      <c r="K1" s="935"/>
      <c r="L1" s="935"/>
      <c r="M1" s="935"/>
      <c r="N1" s="935"/>
      <c r="O1" s="935"/>
      <c r="P1" s="935"/>
      <c r="Q1" s="936"/>
    </row>
    <row r="2" spans="1:18" s="5" customFormat="1" ht="31.2" customHeight="1" thickBot="1" x14ac:dyDescent="0.5">
      <c r="A2" s="959" t="s">
        <v>50</v>
      </c>
      <c r="B2" s="960"/>
      <c r="C2" s="960"/>
      <c r="D2" s="960"/>
      <c r="E2" s="960"/>
      <c r="F2" s="960"/>
      <c r="G2" s="960"/>
      <c r="H2" s="961"/>
      <c r="I2" s="3"/>
      <c r="J2" s="12"/>
      <c r="K2" s="12"/>
      <c r="L2" s="12"/>
      <c r="M2" s="12"/>
      <c r="N2" s="12"/>
      <c r="O2" s="12"/>
      <c r="P2" s="12"/>
      <c r="Q2" s="12"/>
      <c r="R2" s="4"/>
    </row>
    <row r="3" spans="1:18" ht="31.2" customHeight="1" x14ac:dyDescent="0.45">
      <c r="A3" s="962" t="s">
        <v>51</v>
      </c>
      <c r="B3" s="941"/>
      <c r="C3" s="941"/>
      <c r="D3" s="941"/>
      <c r="E3" s="941"/>
      <c r="F3" s="941"/>
      <c r="G3" s="941"/>
      <c r="H3" s="963"/>
      <c r="I3" s="6"/>
      <c r="J3" s="6"/>
      <c r="M3" s="6"/>
      <c r="P3" s="6"/>
      <c r="Q3" s="6"/>
    </row>
    <row r="4" spans="1:18" ht="31.2" customHeight="1" x14ac:dyDescent="0.45">
      <c r="A4" s="964" t="s">
        <v>52</v>
      </c>
      <c r="B4" s="944"/>
      <c r="C4" s="944"/>
      <c r="D4" s="944"/>
      <c r="E4" s="944"/>
      <c r="F4" s="944"/>
      <c r="G4" s="944"/>
      <c r="H4" s="965"/>
      <c r="I4" s="6"/>
      <c r="J4" s="6"/>
      <c r="M4" s="6"/>
      <c r="P4" s="6"/>
      <c r="Q4" s="6"/>
    </row>
    <row r="5" spans="1:18" ht="31.2" customHeight="1" x14ac:dyDescent="0.45">
      <c r="A5" s="966" t="s">
        <v>62</v>
      </c>
      <c r="B5" s="967"/>
      <c r="C5" s="967"/>
      <c r="D5" s="967"/>
      <c r="E5" s="967"/>
      <c r="F5" s="967"/>
      <c r="G5" s="967"/>
      <c r="H5" s="968"/>
      <c r="I5" s="6"/>
      <c r="J5" s="6"/>
      <c r="M5" s="6"/>
      <c r="P5" s="6"/>
      <c r="Q5" s="6"/>
    </row>
    <row r="6" spans="1:18" ht="31.2" customHeight="1" x14ac:dyDescent="0.45">
      <c r="A6" s="964" t="s">
        <v>66</v>
      </c>
      <c r="B6" s="944"/>
      <c r="C6" s="944"/>
      <c r="D6" s="944"/>
      <c r="E6" s="944"/>
      <c r="F6" s="944"/>
      <c r="G6" s="944"/>
      <c r="H6" s="965"/>
      <c r="I6" s="6"/>
      <c r="J6" s="6"/>
      <c r="M6" s="6"/>
      <c r="P6" s="6"/>
      <c r="Q6" s="6"/>
    </row>
    <row r="7" spans="1:18" ht="31.2" customHeight="1" thickBot="1" x14ac:dyDescent="0.5">
      <c r="A7" s="969" t="s">
        <v>63</v>
      </c>
      <c r="B7" s="970"/>
      <c r="C7" s="970"/>
      <c r="D7" s="970"/>
      <c r="E7" s="970"/>
      <c r="F7" s="970"/>
      <c r="G7" s="970"/>
      <c r="H7" s="971"/>
      <c r="I7" s="6"/>
      <c r="J7" s="6"/>
      <c r="M7" s="6"/>
      <c r="P7" s="6"/>
      <c r="Q7" s="6"/>
    </row>
    <row r="8" spans="1:18" ht="31.2" customHeight="1" x14ac:dyDescent="0.45">
      <c r="A8" s="972"/>
      <c r="B8" s="972"/>
      <c r="C8" s="972"/>
      <c r="D8" s="972"/>
      <c r="E8" s="972"/>
      <c r="F8" s="972"/>
      <c r="G8" s="972"/>
      <c r="H8" s="972"/>
      <c r="I8" s="6"/>
      <c r="J8" s="6"/>
      <c r="M8" s="6"/>
      <c r="P8" s="6"/>
      <c r="Q8" s="6"/>
    </row>
    <row r="9" spans="1:18" ht="31.2" customHeight="1" x14ac:dyDescent="0.45">
      <c r="A9" s="11" t="s">
        <v>46</v>
      </c>
      <c r="B9" s="956" t="s">
        <v>53</v>
      </c>
      <c r="C9" s="956"/>
      <c r="D9" s="956"/>
      <c r="E9" s="957">
        <v>2000</v>
      </c>
      <c r="F9" s="957"/>
      <c r="G9" s="957"/>
      <c r="H9" s="13" t="s">
        <v>34</v>
      </c>
      <c r="I9" s="6"/>
      <c r="J9" s="6"/>
      <c r="M9" s="6"/>
      <c r="P9" s="6"/>
      <c r="Q9" s="6"/>
    </row>
    <row r="10" spans="1:18" ht="31.2" customHeight="1" x14ac:dyDescent="0.45">
      <c r="A10" s="11" t="s">
        <v>47</v>
      </c>
      <c r="B10" s="956" t="s">
        <v>57</v>
      </c>
      <c r="C10" s="956"/>
      <c r="D10" s="956"/>
      <c r="E10" s="957">
        <f>②決算書概要!L9</f>
        <v>0</v>
      </c>
      <c r="F10" s="957"/>
      <c r="G10" s="957"/>
      <c r="H10" s="13" t="s">
        <v>35</v>
      </c>
      <c r="I10" s="6"/>
      <c r="J10" s="6"/>
      <c r="M10" s="6"/>
      <c r="P10" s="6"/>
      <c r="Q10" s="6"/>
    </row>
    <row r="11" spans="1:18" ht="31.2" customHeight="1" thickBot="1" x14ac:dyDescent="0.5">
      <c r="A11" s="11" t="s">
        <v>48</v>
      </c>
      <c r="B11" s="956" t="s">
        <v>54</v>
      </c>
      <c r="C11" s="956"/>
      <c r="D11" s="956"/>
      <c r="E11" s="957">
        <f>E9*(E10/100)</f>
        <v>0</v>
      </c>
      <c r="F11" s="957"/>
      <c r="G11" s="957"/>
      <c r="H11" s="13" t="s">
        <v>34</v>
      </c>
      <c r="I11" s="6"/>
      <c r="J11" s="6"/>
      <c r="M11" s="6"/>
      <c r="P11" s="6"/>
      <c r="Q11" s="6"/>
    </row>
    <row r="12" spans="1:18" ht="31.2" customHeight="1" thickBot="1" x14ac:dyDescent="0.5">
      <c r="A12" s="11" t="s">
        <v>49</v>
      </c>
      <c r="B12" s="956" t="s">
        <v>55</v>
      </c>
      <c r="C12" s="956"/>
      <c r="D12" s="956"/>
      <c r="E12" s="957">
        <v>2</v>
      </c>
      <c r="F12" s="957"/>
      <c r="G12" s="957"/>
      <c r="H12" s="13" t="s">
        <v>56</v>
      </c>
      <c r="I12" s="6"/>
      <c r="J12" s="934" t="s">
        <v>67</v>
      </c>
      <c r="K12" s="935"/>
      <c r="L12" s="935"/>
      <c r="M12" s="935"/>
      <c r="N12" s="935"/>
      <c r="O12" s="935"/>
      <c r="P12" s="935"/>
      <c r="Q12" s="936"/>
    </row>
    <row r="13" spans="1:18" ht="31.2" customHeight="1" x14ac:dyDescent="0.45">
      <c r="A13" s="937" t="s">
        <v>50</v>
      </c>
      <c r="B13" s="937"/>
      <c r="C13" s="937"/>
      <c r="D13" s="937"/>
      <c r="E13" s="938">
        <f>E11*E12</f>
        <v>0</v>
      </c>
      <c r="F13" s="938"/>
      <c r="G13" s="938"/>
      <c r="H13" s="17" t="s">
        <v>34</v>
      </c>
      <c r="I13" s="6"/>
      <c r="J13" s="940" t="s">
        <v>68</v>
      </c>
      <c r="K13" s="941"/>
      <c r="L13" s="941"/>
      <c r="M13" s="941"/>
      <c r="N13" s="941"/>
      <c r="O13" s="941"/>
      <c r="P13" s="941"/>
      <c r="Q13" s="942"/>
    </row>
    <row r="14" spans="1:18" ht="31.2" customHeight="1" thickBot="1" x14ac:dyDescent="0.5">
      <c r="A14" s="3"/>
      <c r="B14" s="3"/>
      <c r="C14" s="3"/>
      <c r="D14" s="3"/>
      <c r="E14" s="3"/>
      <c r="F14" s="3"/>
      <c r="G14" s="3"/>
      <c r="H14" s="3"/>
      <c r="I14" s="6"/>
      <c r="J14" s="943"/>
      <c r="K14" s="944"/>
      <c r="L14" s="944"/>
      <c r="M14" s="944"/>
      <c r="N14" s="944"/>
      <c r="O14" s="944"/>
      <c r="P14" s="944"/>
      <c r="Q14" s="945"/>
    </row>
    <row r="15" spans="1:18" ht="31.2" customHeight="1" thickBot="1" x14ac:dyDescent="0.5">
      <c r="A15" s="934" t="s">
        <v>61</v>
      </c>
      <c r="B15" s="935"/>
      <c r="C15" s="935"/>
      <c r="D15" s="935"/>
      <c r="E15" s="935"/>
      <c r="F15" s="935"/>
      <c r="G15" s="935"/>
      <c r="H15" s="936"/>
      <c r="I15" s="6"/>
      <c r="J15" s="943"/>
      <c r="K15" s="944"/>
      <c r="L15" s="944"/>
      <c r="M15" s="944"/>
      <c r="N15" s="944"/>
      <c r="O15" s="944"/>
      <c r="P15" s="944"/>
      <c r="Q15" s="945"/>
    </row>
    <row r="16" spans="1:18" ht="31.2" customHeight="1" x14ac:dyDescent="0.45">
      <c r="A16" s="15" t="s">
        <v>36</v>
      </c>
      <c r="B16" s="953" t="s">
        <v>40</v>
      </c>
      <c r="C16" s="953"/>
      <c r="D16" s="953"/>
      <c r="E16" s="949" t="e">
        <f>#REF!</f>
        <v>#REF!</v>
      </c>
      <c r="F16" s="949"/>
      <c r="G16" s="949"/>
      <c r="H16" s="16" t="s">
        <v>34</v>
      </c>
      <c r="I16" s="6"/>
      <c r="J16" s="943"/>
      <c r="K16" s="944"/>
      <c r="L16" s="944"/>
      <c r="M16" s="944"/>
      <c r="N16" s="944"/>
      <c r="O16" s="944"/>
      <c r="P16" s="944"/>
      <c r="Q16" s="945"/>
    </row>
    <row r="17" spans="1:17" ht="31.2" customHeight="1" x14ac:dyDescent="0.45">
      <c r="A17" s="15" t="s">
        <v>37</v>
      </c>
      <c r="B17" s="954" t="s">
        <v>41</v>
      </c>
      <c r="C17" s="954"/>
      <c r="D17" s="954"/>
      <c r="E17" s="949" t="e">
        <f>#REF!</f>
        <v>#REF!</v>
      </c>
      <c r="F17" s="949"/>
      <c r="G17" s="949"/>
      <c r="H17" s="16" t="s">
        <v>34</v>
      </c>
      <c r="I17" s="6"/>
      <c r="J17" s="943"/>
      <c r="K17" s="944"/>
      <c r="L17" s="944"/>
      <c r="M17" s="944"/>
      <c r="N17" s="944"/>
      <c r="O17" s="944"/>
      <c r="P17" s="944"/>
      <c r="Q17" s="945"/>
    </row>
    <row r="18" spans="1:17" ht="31.2" customHeight="1" x14ac:dyDescent="0.45">
      <c r="A18" s="15" t="s">
        <v>38</v>
      </c>
      <c r="B18" s="955" t="s">
        <v>42</v>
      </c>
      <c r="C18" s="955"/>
      <c r="D18" s="955"/>
      <c r="E18" s="949" t="e">
        <f>#REF!</f>
        <v>#REF!</v>
      </c>
      <c r="F18" s="949"/>
      <c r="G18" s="949"/>
      <c r="H18" s="16" t="s">
        <v>34</v>
      </c>
      <c r="I18" s="6"/>
      <c r="J18" s="943"/>
      <c r="K18" s="944"/>
      <c r="L18" s="944"/>
      <c r="M18" s="944"/>
      <c r="N18" s="944"/>
      <c r="O18" s="944"/>
      <c r="P18" s="944"/>
      <c r="Q18" s="945"/>
    </row>
    <row r="19" spans="1:17" ht="31.2" customHeight="1" x14ac:dyDescent="0.45">
      <c r="A19" s="15" t="s">
        <v>39</v>
      </c>
      <c r="B19" s="937" t="s">
        <v>43</v>
      </c>
      <c r="C19" s="937"/>
      <c r="D19" s="937"/>
      <c r="E19" s="949" t="e">
        <f>#REF!</f>
        <v>#REF!</v>
      </c>
      <c r="F19" s="949"/>
      <c r="G19" s="949"/>
      <c r="H19" s="16" t="s">
        <v>34</v>
      </c>
      <c r="I19" s="6"/>
      <c r="J19" s="943"/>
      <c r="K19" s="944"/>
      <c r="L19" s="944"/>
      <c r="M19" s="944"/>
      <c r="N19" s="944"/>
      <c r="O19" s="944"/>
      <c r="P19" s="944"/>
      <c r="Q19" s="945"/>
    </row>
    <row r="20" spans="1:17" ht="31.2" customHeight="1" x14ac:dyDescent="0.45">
      <c r="A20" s="15" t="s">
        <v>44</v>
      </c>
      <c r="B20" s="952" t="s">
        <v>59</v>
      </c>
      <c r="C20" s="952"/>
      <c r="D20" s="952"/>
      <c r="E20" s="949"/>
      <c r="F20" s="949"/>
      <c r="G20" s="949"/>
      <c r="H20" s="16" t="s">
        <v>34</v>
      </c>
      <c r="I20" s="6"/>
      <c r="J20" s="943"/>
      <c r="K20" s="944"/>
      <c r="L20" s="944"/>
      <c r="M20" s="944"/>
      <c r="N20" s="944"/>
      <c r="O20" s="944"/>
      <c r="P20" s="944"/>
      <c r="Q20" s="945"/>
    </row>
    <row r="21" spans="1:17" ht="31.2" customHeight="1" x14ac:dyDescent="0.45">
      <c r="A21" s="950" t="s">
        <v>60</v>
      </c>
      <c r="B21" s="950"/>
      <c r="C21" s="950"/>
      <c r="D21" s="950"/>
      <c r="E21" s="951" t="e">
        <f>SUM(E16:G19)-E20</f>
        <v>#REF!</v>
      </c>
      <c r="F21" s="951"/>
      <c r="G21" s="951"/>
      <c r="H21" s="14" t="s">
        <v>34</v>
      </c>
      <c r="I21" s="6"/>
      <c r="J21" s="943"/>
      <c r="K21" s="944"/>
      <c r="L21" s="944"/>
      <c r="M21" s="944"/>
      <c r="N21" s="944"/>
      <c r="O21" s="944"/>
      <c r="P21" s="944"/>
      <c r="Q21" s="945"/>
    </row>
    <row r="22" spans="1:17" ht="31.2" customHeight="1" x14ac:dyDescent="0.45">
      <c r="A22" s="939" t="s">
        <v>64</v>
      </c>
      <c r="B22" s="939"/>
      <c r="C22" s="939"/>
      <c r="D22" s="939"/>
      <c r="E22" s="939"/>
      <c r="F22" s="939"/>
      <c r="G22" s="939"/>
      <c r="H22" s="939"/>
      <c r="I22" s="6"/>
      <c r="J22" s="943"/>
      <c r="K22" s="944"/>
      <c r="L22" s="944"/>
      <c r="M22" s="944"/>
      <c r="N22" s="944"/>
      <c r="O22" s="944"/>
      <c r="P22" s="944"/>
      <c r="Q22" s="945"/>
    </row>
    <row r="23" spans="1:17" ht="31.2" customHeight="1" x14ac:dyDescent="0.45">
      <c r="A23" s="944"/>
      <c r="B23" s="944"/>
      <c r="C23" s="944"/>
      <c r="D23" s="944"/>
      <c r="E23" s="944"/>
      <c r="F23" s="944"/>
      <c r="G23" s="944"/>
      <c r="H23" s="944"/>
      <c r="J23" s="946"/>
      <c r="K23" s="947"/>
      <c r="L23" s="947"/>
      <c r="M23" s="947"/>
      <c r="N23" s="947"/>
      <c r="O23" s="947"/>
      <c r="P23" s="947"/>
      <c r="Q23" s="948"/>
    </row>
  </sheetData>
  <mergeCells count="36">
    <mergeCell ref="A5:H5"/>
    <mergeCell ref="A6:H6"/>
    <mergeCell ref="A7:H7"/>
    <mergeCell ref="A8:H8"/>
    <mergeCell ref="B10:D10"/>
    <mergeCell ref="E10:G10"/>
    <mergeCell ref="A1:H1"/>
    <mergeCell ref="A2:H2"/>
    <mergeCell ref="J1:Q1"/>
    <mergeCell ref="A3:H3"/>
    <mergeCell ref="A4:H4"/>
    <mergeCell ref="E17:G17"/>
    <mergeCell ref="B18:D18"/>
    <mergeCell ref="A15:H15"/>
    <mergeCell ref="B9:D9"/>
    <mergeCell ref="E9:G9"/>
    <mergeCell ref="B11:D11"/>
    <mergeCell ref="E11:G11"/>
    <mergeCell ref="B12:D12"/>
    <mergeCell ref="E12:G12"/>
    <mergeCell ref="J12:Q12"/>
    <mergeCell ref="A13:D13"/>
    <mergeCell ref="E13:G13"/>
    <mergeCell ref="A22:H22"/>
    <mergeCell ref="J13:Q23"/>
    <mergeCell ref="E18:G18"/>
    <mergeCell ref="A23:H23"/>
    <mergeCell ref="B19:D19"/>
    <mergeCell ref="E19:G19"/>
    <mergeCell ref="A21:D21"/>
    <mergeCell ref="E21:G21"/>
    <mergeCell ref="B20:D20"/>
    <mergeCell ref="E20:G20"/>
    <mergeCell ref="B16:D16"/>
    <mergeCell ref="E16:G16"/>
    <mergeCell ref="B17:D17"/>
  </mergeCells>
  <phoneticPr fontId="3"/>
  <printOptions horizontalCentered="1" verticalCentered="1"/>
  <pageMargins left="0.39370078740157483" right="0.39370078740157483" top="0.39370078740157483" bottom="0.39370078740157483" header="0.19685039370078741" footer="0.11811023622047245"/>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tint="0.59999389629810485"/>
    <pageSetUpPr fitToPage="1"/>
  </sheetPr>
  <dimension ref="A1:AA23"/>
  <sheetViews>
    <sheetView view="pageBreakPreview" zoomScale="70" zoomScaleNormal="70" zoomScaleSheetLayoutView="70" workbookViewId="0">
      <selection activeCell="H19" sqref="H19"/>
    </sheetView>
  </sheetViews>
  <sheetFormatPr defaultColWidth="12.19921875" defaultRowHeight="32.4" customHeight="1" x14ac:dyDescent="0.45"/>
  <cols>
    <col min="1" max="16384" width="12.19921875" style="47"/>
  </cols>
  <sheetData>
    <row r="1" spans="1:27" ht="32.4" customHeight="1" x14ac:dyDescent="0.45">
      <c r="A1" s="44"/>
      <c r="B1" s="45"/>
      <c r="C1" s="45"/>
      <c r="D1" s="45"/>
      <c r="E1" s="45"/>
      <c r="F1" s="45"/>
      <c r="G1" s="45"/>
      <c r="H1" s="45"/>
      <c r="I1" s="45"/>
      <c r="J1" s="45"/>
      <c r="K1" s="45"/>
      <c r="L1" s="45"/>
      <c r="M1" s="45"/>
      <c r="N1" s="45"/>
      <c r="O1" s="46"/>
    </row>
    <row r="2" spans="1:27" ht="32.4" customHeight="1" x14ac:dyDescent="1">
      <c r="A2" s="471"/>
      <c r="B2" s="472"/>
      <c r="C2" s="472"/>
      <c r="D2" s="472"/>
      <c r="E2" s="472"/>
      <c r="F2" s="473" t="s">
        <v>0</v>
      </c>
      <c r="G2" s="473"/>
      <c r="H2" s="48"/>
      <c r="I2" s="48"/>
      <c r="J2" s="48"/>
      <c r="K2" s="48"/>
      <c r="L2" s="48"/>
      <c r="M2" s="48"/>
      <c r="N2" s="48"/>
      <c r="O2" s="49"/>
    </row>
    <row r="3" spans="1:27" ht="32.4" customHeight="1" x14ac:dyDescent="1">
      <c r="A3" s="471"/>
      <c r="B3" s="472"/>
      <c r="C3" s="472"/>
      <c r="D3" s="472"/>
      <c r="E3" s="472"/>
      <c r="F3" s="473"/>
      <c r="G3" s="473"/>
      <c r="H3" s="48"/>
      <c r="I3" s="48"/>
      <c r="J3" s="48"/>
      <c r="K3" s="48"/>
      <c r="L3" s="48"/>
      <c r="M3" s="48"/>
      <c r="N3" s="48"/>
      <c r="O3" s="49"/>
    </row>
    <row r="4" spans="1:27" ht="32.4" customHeight="1" x14ac:dyDescent="1">
      <c r="A4" s="50"/>
      <c r="G4" s="48"/>
      <c r="H4" s="48"/>
      <c r="I4" s="48"/>
      <c r="J4" s="48"/>
      <c r="K4" s="48"/>
      <c r="L4" s="48"/>
      <c r="M4" s="48"/>
      <c r="N4" s="48"/>
      <c r="O4" s="49"/>
    </row>
    <row r="5" spans="1:27" ht="32.4" customHeight="1" x14ac:dyDescent="0.45">
      <c r="A5" s="474" t="s">
        <v>148</v>
      </c>
      <c r="B5" s="475"/>
      <c r="C5" s="475"/>
      <c r="D5" s="475"/>
      <c r="E5" s="475"/>
      <c r="F5" s="475"/>
      <c r="G5" s="475"/>
      <c r="H5" s="475"/>
      <c r="I5" s="475"/>
      <c r="J5" s="475"/>
      <c r="K5" s="475"/>
      <c r="L5" s="475"/>
      <c r="M5" s="475"/>
      <c r="N5" s="475"/>
      <c r="O5" s="476"/>
    </row>
    <row r="6" spans="1:27" ht="32.4" customHeight="1" x14ac:dyDescent="0.45">
      <c r="A6" s="474"/>
      <c r="B6" s="475"/>
      <c r="C6" s="475"/>
      <c r="D6" s="475"/>
      <c r="E6" s="475"/>
      <c r="F6" s="475"/>
      <c r="G6" s="475"/>
      <c r="H6" s="475"/>
      <c r="I6" s="475"/>
      <c r="J6" s="475"/>
      <c r="K6" s="475"/>
      <c r="L6" s="475"/>
      <c r="M6" s="475"/>
      <c r="N6" s="475"/>
      <c r="O6" s="476"/>
    </row>
    <row r="7" spans="1:27" ht="32.4" customHeight="1" x14ac:dyDescent="0.45">
      <c r="A7" s="474"/>
      <c r="B7" s="475"/>
      <c r="C7" s="475"/>
      <c r="D7" s="475"/>
      <c r="E7" s="475"/>
      <c r="F7" s="475"/>
      <c r="G7" s="475"/>
      <c r="H7" s="475"/>
      <c r="I7" s="475"/>
      <c r="J7" s="475"/>
      <c r="K7" s="475"/>
      <c r="L7" s="475"/>
      <c r="M7" s="475"/>
      <c r="N7" s="475"/>
      <c r="O7" s="476"/>
    </row>
    <row r="8" spans="1:27" ht="32.4" customHeight="1" x14ac:dyDescent="0.95">
      <c r="A8" s="51"/>
      <c r="B8" s="52"/>
      <c r="C8" s="52"/>
      <c r="D8" s="53"/>
      <c r="E8" s="53"/>
      <c r="F8" s="477"/>
      <c r="G8" s="478"/>
      <c r="H8" s="478"/>
      <c r="I8" s="478"/>
      <c r="J8" s="478"/>
      <c r="K8" s="52"/>
      <c r="L8" s="52"/>
      <c r="M8" s="52"/>
      <c r="N8" s="52"/>
      <c r="O8" s="54"/>
      <c r="P8" s="55"/>
      <c r="Q8" s="55"/>
      <c r="R8" s="55"/>
      <c r="S8" s="55"/>
      <c r="T8" s="55"/>
      <c r="U8" s="55"/>
      <c r="V8" s="55"/>
      <c r="W8" s="55"/>
      <c r="X8" s="55"/>
      <c r="Y8" s="55"/>
      <c r="Z8" s="55"/>
      <c r="AA8" s="55"/>
    </row>
    <row r="9" spans="1:27" ht="32.4" customHeight="1" x14ac:dyDescent="1.4">
      <c r="A9" s="56"/>
      <c r="B9" s="57"/>
      <c r="C9" s="57"/>
      <c r="D9" s="57"/>
      <c r="E9" s="57"/>
      <c r="F9" s="478"/>
      <c r="G9" s="478"/>
      <c r="H9" s="478"/>
      <c r="I9" s="478"/>
      <c r="J9" s="478"/>
      <c r="K9" s="57"/>
      <c r="L9" s="57"/>
      <c r="M9" s="57"/>
      <c r="N9" s="57"/>
      <c r="O9" s="58"/>
      <c r="P9" s="55"/>
      <c r="Q9" s="55"/>
      <c r="R9" s="55"/>
    </row>
    <row r="10" spans="1:27" ht="32.4" customHeight="1" x14ac:dyDescent="1.4">
      <c r="A10" s="56"/>
      <c r="B10" s="57"/>
      <c r="C10" s="57"/>
      <c r="D10" s="57"/>
      <c r="E10" s="57"/>
      <c r="F10" s="59"/>
      <c r="G10" s="60"/>
      <c r="H10" s="59"/>
      <c r="I10" s="60"/>
      <c r="J10" s="59"/>
      <c r="K10" s="57"/>
      <c r="L10" s="57"/>
      <c r="M10" s="57"/>
      <c r="N10" s="57"/>
      <c r="O10" s="58"/>
      <c r="P10" s="55"/>
      <c r="Q10" s="55"/>
      <c r="R10" s="55"/>
    </row>
    <row r="11" spans="1:27" ht="32.4" customHeight="1" x14ac:dyDescent="1.4">
      <c r="A11" s="56"/>
      <c r="B11" s="57"/>
      <c r="C11" s="57"/>
      <c r="D11" s="57"/>
      <c r="E11" s="57"/>
      <c r="F11" s="59"/>
      <c r="G11" s="60"/>
      <c r="H11" s="59"/>
      <c r="I11" s="60"/>
      <c r="J11" s="61"/>
      <c r="K11" s="61"/>
      <c r="L11" s="61"/>
      <c r="M11" s="61"/>
      <c r="N11" s="61"/>
      <c r="O11" s="62"/>
      <c r="P11" s="55"/>
      <c r="Q11" s="55"/>
      <c r="R11" s="55"/>
    </row>
    <row r="12" spans="1:27" ht="32.4" customHeight="1" x14ac:dyDescent="0.7">
      <c r="A12" s="63"/>
      <c r="C12" s="64"/>
      <c r="D12" s="64"/>
      <c r="E12" s="64"/>
      <c r="F12" s="64"/>
      <c r="G12" s="64"/>
      <c r="H12" s="64"/>
      <c r="I12" s="64"/>
      <c r="J12" s="61"/>
      <c r="K12" s="61"/>
      <c r="L12" s="61"/>
      <c r="M12" s="61"/>
      <c r="N12" s="61"/>
      <c r="O12" s="62"/>
      <c r="P12" s="55"/>
      <c r="Q12" s="55"/>
      <c r="R12" s="55"/>
    </row>
    <row r="13" spans="1:27" ht="32.4" customHeight="1" x14ac:dyDescent="0.55000000000000004">
      <c r="A13" s="65"/>
      <c r="B13" s="66"/>
      <c r="C13" s="67"/>
      <c r="D13" s="67"/>
      <c r="E13" s="68"/>
      <c r="F13" s="67"/>
      <c r="G13" s="67"/>
      <c r="H13" s="69"/>
      <c r="I13" s="52"/>
      <c r="K13" s="70"/>
      <c r="L13" s="70"/>
      <c r="M13" s="61"/>
      <c r="N13" s="61"/>
      <c r="O13" s="62"/>
      <c r="P13" s="55"/>
      <c r="Q13" s="55"/>
      <c r="R13" s="55"/>
    </row>
    <row r="14" spans="1:27" ht="32.4" customHeight="1" x14ac:dyDescent="0.55000000000000004">
      <c r="A14" s="65"/>
      <c r="B14" s="66"/>
      <c r="C14" s="67"/>
      <c r="D14" s="67"/>
      <c r="E14" s="68"/>
      <c r="F14" s="67"/>
      <c r="G14" s="67"/>
      <c r="H14" s="69"/>
      <c r="I14" s="52"/>
      <c r="K14" s="70"/>
      <c r="L14" s="70"/>
      <c r="M14" s="61"/>
      <c r="N14" s="61"/>
      <c r="O14" s="62"/>
      <c r="P14" s="55"/>
      <c r="Q14" s="55"/>
      <c r="R14" s="55"/>
    </row>
    <row r="15" spans="1:27" ht="32.4" customHeight="1" x14ac:dyDescent="0.55000000000000004">
      <c r="A15" s="65"/>
      <c r="B15" s="66"/>
      <c r="C15" s="67"/>
      <c r="D15" s="67"/>
      <c r="E15" s="68"/>
      <c r="F15" s="67"/>
      <c r="G15" s="67"/>
      <c r="H15" s="69"/>
      <c r="I15" s="52"/>
      <c r="J15" s="52"/>
      <c r="K15" s="52"/>
      <c r="L15" s="52"/>
      <c r="M15" s="52"/>
      <c r="O15" s="54"/>
    </row>
    <row r="16" spans="1:27" ht="32.4" customHeight="1" x14ac:dyDescent="0.55000000000000004">
      <c r="A16" s="65"/>
      <c r="B16" s="66"/>
      <c r="C16" s="67"/>
      <c r="D16" s="67"/>
      <c r="E16" s="71"/>
      <c r="F16" s="67"/>
      <c r="G16" s="67"/>
      <c r="H16" s="69"/>
      <c r="I16" s="52"/>
      <c r="J16" s="52"/>
      <c r="K16" s="52"/>
      <c r="L16" s="52"/>
      <c r="M16" s="52"/>
      <c r="O16" s="54"/>
    </row>
    <row r="17" spans="1:15" ht="32.4" customHeight="1" x14ac:dyDescent="0.55000000000000004">
      <c r="A17" s="65"/>
      <c r="B17" s="66"/>
      <c r="C17" s="67"/>
      <c r="D17" s="67"/>
      <c r="E17" s="68"/>
      <c r="F17" s="67"/>
      <c r="G17" s="67"/>
      <c r="H17" s="69"/>
      <c r="I17" s="52"/>
      <c r="J17" s="52"/>
      <c r="K17" s="52"/>
      <c r="L17" s="52"/>
      <c r="M17" s="52"/>
      <c r="O17" s="54"/>
    </row>
    <row r="18" spans="1:15" ht="32.4" customHeight="1" x14ac:dyDescent="0.55000000000000004">
      <c r="A18" s="65"/>
      <c r="B18" s="479"/>
      <c r="C18" s="479"/>
      <c r="D18" s="479"/>
      <c r="E18" s="479"/>
      <c r="F18" s="479"/>
      <c r="I18" s="52"/>
      <c r="J18" s="52"/>
      <c r="K18" s="973"/>
      <c r="L18" s="973"/>
      <c r="M18" s="974"/>
      <c r="N18" s="974"/>
      <c r="O18" s="975"/>
    </row>
    <row r="19" spans="1:15" ht="32.4" customHeight="1" x14ac:dyDescent="0.45">
      <c r="A19" s="50"/>
      <c r="B19" s="66"/>
      <c r="I19" s="72"/>
      <c r="J19" s="52"/>
      <c r="K19" s="973"/>
      <c r="L19" s="973"/>
      <c r="M19" s="974"/>
      <c r="N19" s="974"/>
      <c r="O19" s="975"/>
    </row>
    <row r="20" spans="1:15" ht="32.4" customHeight="1" x14ac:dyDescent="0.45">
      <c r="A20" s="50"/>
      <c r="B20" s="73"/>
      <c r="I20" s="52"/>
      <c r="J20" s="52"/>
      <c r="K20" s="973"/>
      <c r="L20" s="973"/>
      <c r="M20" s="974"/>
      <c r="N20" s="974"/>
      <c r="O20" s="975"/>
    </row>
    <row r="21" spans="1:15" ht="32.4" customHeight="1" x14ac:dyDescent="0.45">
      <c r="A21" s="50"/>
      <c r="B21" s="73"/>
      <c r="K21" s="973"/>
      <c r="L21" s="973"/>
      <c r="M21" s="974"/>
      <c r="N21" s="974"/>
      <c r="O21" s="975"/>
    </row>
    <row r="22" spans="1:15" ht="32.4" customHeight="1" x14ac:dyDescent="0.45">
      <c r="A22" s="50"/>
      <c r="K22" s="973"/>
      <c r="L22" s="973"/>
      <c r="M22" s="973"/>
      <c r="N22" s="976"/>
      <c r="O22" s="975"/>
    </row>
    <row r="23" spans="1:15" ht="32.4" customHeight="1" thickBot="1" x14ac:dyDescent="0.5">
      <c r="A23" s="74"/>
      <c r="B23" s="75"/>
      <c r="C23" s="75"/>
      <c r="D23" s="75"/>
      <c r="E23" s="75"/>
      <c r="F23" s="75"/>
      <c r="G23" s="75"/>
      <c r="H23" s="75"/>
      <c r="I23" s="75"/>
      <c r="J23" s="75"/>
      <c r="K23" s="977"/>
      <c r="L23" s="977"/>
      <c r="M23" s="977"/>
      <c r="N23" s="977"/>
      <c r="O23" s="978"/>
    </row>
  </sheetData>
  <sheetProtection formatCells="0" formatColumns="0" formatRows="0"/>
  <mergeCells count="6">
    <mergeCell ref="A2:E3"/>
    <mergeCell ref="F2:G3"/>
    <mergeCell ref="M18:N21"/>
    <mergeCell ref="A5:O7"/>
    <mergeCell ref="F8:J9"/>
    <mergeCell ref="B18:F18"/>
  </mergeCells>
  <phoneticPr fontId="3"/>
  <conditionalFormatting sqref="A2:E3">
    <cfRule type="containsBlanks" dxfId="7" priority="2">
      <formula>LEN(TRIM(A2))=0</formula>
    </cfRule>
  </conditionalFormatting>
  <conditionalFormatting sqref="F8:J9">
    <cfRule type="containsBlanks" dxfId="6" priority="1">
      <formula>LEN(TRIM(F8))=0</formula>
    </cfRule>
  </conditionalFormatting>
  <printOptions horizontalCentered="1" verticalCentered="1"/>
  <pageMargins left="0.23622047244094491" right="0.23622047244094491" top="0.19685039370078741" bottom="0.39370078740157483" header="0.31496062992125984" footer="0.11811023622047245"/>
  <pageSetup paperSize="8" scale="7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6F380-D5C0-41C1-ACF7-1FDFD3FD9E8C}">
  <sheetPr>
    <tabColor theme="5" tint="0.59999389629810485"/>
    <pageSetUpPr fitToPage="1"/>
  </sheetPr>
  <dimension ref="A1:AI27"/>
  <sheetViews>
    <sheetView view="pageBreakPreview" zoomScale="70" zoomScaleNormal="70" zoomScaleSheetLayoutView="70" workbookViewId="0">
      <selection activeCell="G9" sqref="G9:L12"/>
    </sheetView>
  </sheetViews>
  <sheetFormatPr defaultColWidth="11.3984375" defaultRowHeight="32.4" customHeight="1" x14ac:dyDescent="0.45"/>
  <cols>
    <col min="1" max="19" width="10.09765625" style="47" customWidth="1"/>
    <col min="20" max="20" width="13.5" style="47" customWidth="1"/>
    <col min="21" max="22" width="11.3984375" style="47"/>
    <col min="23" max="23" width="11.3984375" style="408"/>
    <col min="24" max="24" width="72" style="408" customWidth="1"/>
    <col min="25" max="16384" width="11.3984375" style="47"/>
  </cols>
  <sheetData>
    <row r="1" spans="1:35" ht="32.4" customHeight="1" x14ac:dyDescent="0.45">
      <c r="A1" s="536" t="s">
        <v>306</v>
      </c>
      <c r="B1" s="536"/>
      <c r="C1" s="536"/>
      <c r="D1" s="536"/>
      <c r="E1" s="536"/>
      <c r="F1" s="536"/>
      <c r="G1" s="536"/>
      <c r="H1" s="536"/>
      <c r="I1" s="536"/>
      <c r="J1" s="536"/>
      <c r="K1" s="536"/>
      <c r="L1" s="536"/>
      <c r="M1" s="536"/>
      <c r="N1" s="536"/>
      <c r="O1" s="536"/>
      <c r="P1" s="536"/>
      <c r="Q1" s="536"/>
      <c r="R1" s="536"/>
      <c r="S1" s="536"/>
      <c r="T1" s="536"/>
      <c r="U1" s="536"/>
      <c r="V1" s="536"/>
      <c r="W1" s="536"/>
      <c r="X1" s="403"/>
      <c r="Y1" s="110"/>
      <c r="Z1" s="110"/>
    </row>
    <row r="2" spans="1:35" ht="38.25" customHeight="1" x14ac:dyDescent="0.45">
      <c r="A2" s="541" t="s">
        <v>327</v>
      </c>
      <c r="B2" s="542"/>
      <c r="C2" s="542"/>
      <c r="D2" s="542"/>
      <c r="E2" s="542"/>
      <c r="F2" s="542"/>
      <c r="G2" s="542"/>
      <c r="H2" s="542"/>
      <c r="I2" s="542"/>
      <c r="J2" s="542"/>
      <c r="K2" s="542"/>
      <c r="L2" s="543"/>
      <c r="M2" s="537" t="s">
        <v>326</v>
      </c>
      <c r="N2" s="538"/>
      <c r="O2" s="538"/>
      <c r="P2" s="538"/>
      <c r="Q2" s="538"/>
      <c r="R2" s="538"/>
      <c r="S2" s="538"/>
      <c r="T2" s="538"/>
      <c r="W2" s="404" t="s">
        <v>340</v>
      </c>
      <c r="X2" s="405"/>
    </row>
    <row r="3" spans="1:35" ht="38.25" customHeight="1" x14ac:dyDescent="0.45">
      <c r="A3" s="544"/>
      <c r="B3" s="545"/>
      <c r="C3" s="545"/>
      <c r="D3" s="545"/>
      <c r="E3" s="545"/>
      <c r="F3" s="545"/>
      <c r="G3" s="545"/>
      <c r="H3" s="545"/>
      <c r="I3" s="545"/>
      <c r="J3" s="545"/>
      <c r="K3" s="545"/>
      <c r="L3" s="546"/>
      <c r="M3" s="537"/>
      <c r="N3" s="538"/>
      <c r="O3" s="538"/>
      <c r="P3" s="538"/>
      <c r="Q3" s="538"/>
      <c r="R3" s="538"/>
      <c r="S3" s="538"/>
      <c r="T3" s="538"/>
      <c r="W3" s="406" t="s">
        <v>357</v>
      </c>
      <c r="X3" s="407" t="s">
        <v>479</v>
      </c>
    </row>
    <row r="4" spans="1:35" ht="38.25" customHeight="1" x14ac:dyDescent="0.55000000000000004">
      <c r="A4" s="154"/>
      <c r="B4" s="66"/>
      <c r="C4" s="67"/>
      <c r="D4" s="67"/>
      <c r="E4" s="67"/>
      <c r="F4" s="68"/>
      <c r="G4" s="539" t="s">
        <v>355</v>
      </c>
      <c r="H4" s="540"/>
      <c r="I4" s="454" t="s">
        <v>354</v>
      </c>
      <c r="J4" s="455" t="s">
        <v>476</v>
      </c>
      <c r="K4" s="454" t="s">
        <v>477</v>
      </c>
      <c r="L4" s="456" t="s">
        <v>356</v>
      </c>
      <c r="M4" s="497" t="s">
        <v>319</v>
      </c>
      <c r="N4" s="498"/>
      <c r="O4" s="498"/>
      <c r="P4" s="501" t="str">
        <f>⑥キャッシュフローの増減要因!A3</f>
        <v>利益が出たからといって、必ずしても現預金（キャッシュ）が残るわけではありません。たとえば、営業利益が増加した場合でも、大規模な設備投資や配当金支払いが行われれば、現預金は減少する可能性があります。「現預金の増減理由」を把握して、財務戦略を考える材料にしましょう。</v>
      </c>
      <c r="Q4" s="501"/>
      <c r="R4" s="501"/>
      <c r="S4" s="501"/>
      <c r="T4" s="501"/>
      <c r="W4" s="406" t="s">
        <v>358</v>
      </c>
      <c r="X4" s="407" t="s">
        <v>480</v>
      </c>
    </row>
    <row r="5" spans="1:35" ht="38.25" customHeight="1" x14ac:dyDescent="0.55000000000000004">
      <c r="A5" s="154"/>
      <c r="B5" s="66"/>
      <c r="C5" s="67"/>
      <c r="D5" s="67"/>
      <c r="E5" s="67"/>
      <c r="F5" s="71"/>
      <c r="G5" s="547" t="s">
        <v>329</v>
      </c>
      <c r="H5" s="548"/>
      <c r="I5" s="433" t="e">
        <f>E14</f>
        <v>#DIV/0!</v>
      </c>
      <c r="J5" s="452" t="e">
        <f>I5/30</f>
        <v>#DIV/0!</v>
      </c>
      <c r="K5" s="522" t="e">
        <f>SUM(I5:I8)</f>
        <v>#DIV/0!</v>
      </c>
      <c r="L5" s="525" t="e">
        <f>IF(K5&gt;=90,"◎",IF(K5&gt;=70,"○",IF(K5&gt;=50,"△","×")))</f>
        <v>#DIV/0!</v>
      </c>
      <c r="M5" s="499"/>
      <c r="N5" s="500"/>
      <c r="O5" s="500"/>
      <c r="P5" s="501"/>
      <c r="Q5" s="501"/>
      <c r="R5" s="501"/>
      <c r="S5" s="501"/>
      <c r="T5" s="501"/>
      <c r="W5" s="406" t="s">
        <v>359</v>
      </c>
      <c r="X5" s="407" t="s">
        <v>481</v>
      </c>
    </row>
    <row r="6" spans="1:35" ht="38.25" customHeight="1" x14ac:dyDescent="0.55000000000000004">
      <c r="A6" s="154"/>
      <c r="B6" s="66"/>
      <c r="C6" s="67"/>
      <c r="D6" s="67"/>
      <c r="E6" s="67"/>
      <c r="F6" s="68"/>
      <c r="G6" s="528" t="s">
        <v>474</v>
      </c>
      <c r="H6" s="529"/>
      <c r="I6" s="435" t="e">
        <f>K14</f>
        <v>#DIV/0!</v>
      </c>
      <c r="J6" s="436" t="e">
        <f t="shared" ref="J6" si="0">I6/30</f>
        <v>#DIV/0!</v>
      </c>
      <c r="K6" s="523"/>
      <c r="L6" s="526"/>
      <c r="M6" s="506" t="s">
        <v>320</v>
      </c>
      <c r="N6" s="507"/>
      <c r="O6" s="507"/>
      <c r="P6" s="501"/>
      <c r="Q6" s="501"/>
      <c r="R6" s="501"/>
      <c r="S6" s="501"/>
      <c r="T6" s="501"/>
      <c r="W6" s="406" t="s">
        <v>360</v>
      </c>
      <c r="X6" s="407" t="s">
        <v>482</v>
      </c>
    </row>
    <row r="7" spans="1:35" ht="38.25" customHeight="1" x14ac:dyDescent="0.95">
      <c r="A7" s="141"/>
      <c r="B7" s="52"/>
      <c r="C7" s="52"/>
      <c r="D7" s="53"/>
      <c r="E7" s="53"/>
      <c r="F7" s="53"/>
      <c r="G7" s="528" t="s">
        <v>332</v>
      </c>
      <c r="H7" s="529"/>
      <c r="I7" s="437">
        <f>E19</f>
        <v>0</v>
      </c>
      <c r="J7" s="436">
        <f>I7/20</f>
        <v>0</v>
      </c>
      <c r="K7" s="523"/>
      <c r="L7" s="526"/>
      <c r="M7" s="497" t="s">
        <v>321</v>
      </c>
      <c r="N7" s="498"/>
      <c r="O7" s="498"/>
      <c r="P7" s="501" t="str">
        <f>⑧BS指標1!A3</f>
        <v>純資産の変化を分析することは、会社のお金の安定性や成長の方向を把握するために重要です。純資産が増えれば、利益が積み上がり会社が健全に成長していることを意味します。一方で、減少している場合は、経営に課題がないか確認する必要があります。この分析を通じて、会社の現状を正確に理解し、今後の経営方針や計画を適切に判断できます。</v>
      </c>
      <c r="Q7" s="501"/>
      <c r="R7" s="501"/>
      <c r="S7" s="501"/>
      <c r="T7" s="501"/>
      <c r="W7" s="404" t="s">
        <v>328</v>
      </c>
      <c r="X7" s="405"/>
      <c r="AG7" s="55"/>
      <c r="AH7" s="55"/>
      <c r="AI7" s="55"/>
    </row>
    <row r="8" spans="1:35" ht="38.25" customHeight="1" x14ac:dyDescent="1.4">
      <c r="A8" s="142"/>
      <c r="B8" s="57"/>
      <c r="C8" s="57"/>
      <c r="D8" s="57"/>
      <c r="E8" s="57"/>
      <c r="F8" s="57"/>
      <c r="G8" s="515" t="s">
        <v>475</v>
      </c>
      <c r="H8" s="516"/>
      <c r="I8" s="434" t="e">
        <f>K19</f>
        <v>#DIV/0!</v>
      </c>
      <c r="J8" s="453" t="e">
        <f>I8/20</f>
        <v>#DIV/0!</v>
      </c>
      <c r="K8" s="524"/>
      <c r="L8" s="527"/>
      <c r="M8" s="499"/>
      <c r="N8" s="500"/>
      <c r="O8" s="500"/>
      <c r="P8" s="501"/>
      <c r="Q8" s="501"/>
      <c r="R8" s="501"/>
      <c r="S8" s="501"/>
      <c r="T8" s="501"/>
      <c r="W8" s="406" t="s">
        <v>357</v>
      </c>
      <c r="X8" s="405" t="s">
        <v>483</v>
      </c>
    </row>
    <row r="9" spans="1:35" ht="38.25" customHeight="1" x14ac:dyDescent="1.4">
      <c r="A9" s="142"/>
      <c r="B9" s="57"/>
      <c r="C9" s="57"/>
      <c r="D9" s="57"/>
      <c r="E9" s="57"/>
      <c r="F9" s="57"/>
      <c r="G9" s="530" t="e" cm="1">
        <f t="array" ref="G9">_xlfn.IFS(L5=W3,X3,L5=W4,X4,L5=W5,X5,L5=W6,X6)</f>
        <v>#DIV/0!</v>
      </c>
      <c r="H9" s="531"/>
      <c r="I9" s="531"/>
      <c r="J9" s="531"/>
      <c r="K9" s="531"/>
      <c r="L9" s="532"/>
      <c r="M9" s="520" t="s">
        <v>320</v>
      </c>
      <c r="N9" s="521"/>
      <c r="O9" s="521"/>
      <c r="P9" s="501"/>
      <c r="Q9" s="501"/>
      <c r="R9" s="501"/>
      <c r="S9" s="501"/>
      <c r="T9" s="501"/>
      <c r="W9" s="406" t="s">
        <v>358</v>
      </c>
      <c r="X9" s="405" t="s">
        <v>483</v>
      </c>
    </row>
    <row r="10" spans="1:35" ht="38.25" customHeight="1" x14ac:dyDescent="1.4">
      <c r="A10" s="142"/>
      <c r="B10" s="57"/>
      <c r="C10" s="57"/>
      <c r="D10" s="57"/>
      <c r="E10" s="57"/>
      <c r="F10" s="57"/>
      <c r="G10" s="533"/>
      <c r="H10" s="534"/>
      <c r="I10" s="534"/>
      <c r="J10" s="534"/>
      <c r="K10" s="534"/>
      <c r="L10" s="535"/>
      <c r="M10" s="497" t="s">
        <v>322</v>
      </c>
      <c r="N10" s="498"/>
      <c r="O10" s="498"/>
      <c r="P10" s="501" t="str">
        <f>⑧BS指標1!I3</f>
        <v>自己資本比率の変化を分析することは、会社の財務健全性を把握するために重要です。自己資本比率が高いほど、会社は借入れに依存せず、安定した資金調達ができていることを示します。逆に、自己資本比率が低下している場合、借入れが増えている可能性があり、財務リスクが高まっていることを意味します。</v>
      </c>
      <c r="Q10" s="501"/>
      <c r="R10" s="501"/>
      <c r="S10" s="501"/>
      <c r="T10" s="501"/>
      <c r="W10" s="406" t="s">
        <v>359</v>
      </c>
      <c r="X10" s="407" t="s">
        <v>484</v>
      </c>
    </row>
    <row r="11" spans="1:35" ht="38.25" customHeight="1" x14ac:dyDescent="0.7">
      <c r="A11" s="155"/>
      <c r="C11" s="64"/>
      <c r="D11" s="64"/>
      <c r="E11" s="64"/>
      <c r="F11" s="64"/>
      <c r="G11" s="533"/>
      <c r="H11" s="534"/>
      <c r="I11" s="534"/>
      <c r="J11" s="534"/>
      <c r="K11" s="534"/>
      <c r="L11" s="535"/>
      <c r="M11" s="499"/>
      <c r="N11" s="500"/>
      <c r="O11" s="500"/>
      <c r="P11" s="501"/>
      <c r="Q11" s="501"/>
      <c r="R11" s="501"/>
      <c r="S11" s="501"/>
      <c r="T11" s="501"/>
      <c r="W11" s="406" t="s">
        <v>360</v>
      </c>
      <c r="X11" s="407" t="s">
        <v>484</v>
      </c>
    </row>
    <row r="12" spans="1:35" ht="38.25" customHeight="1" x14ac:dyDescent="0.45">
      <c r="A12" s="121"/>
      <c r="G12" s="533"/>
      <c r="H12" s="534"/>
      <c r="I12" s="534"/>
      <c r="J12" s="534"/>
      <c r="K12" s="534"/>
      <c r="L12" s="535"/>
      <c r="M12" s="520" t="s">
        <v>320</v>
      </c>
      <c r="N12" s="521"/>
      <c r="O12" s="521"/>
      <c r="P12" s="501"/>
      <c r="Q12" s="501"/>
      <c r="R12" s="501"/>
      <c r="S12" s="501"/>
      <c r="T12" s="501"/>
      <c r="W12" s="404" t="s">
        <v>330</v>
      </c>
      <c r="X12" s="405"/>
    </row>
    <row r="13" spans="1:35" ht="38.25" customHeight="1" x14ac:dyDescent="0.45">
      <c r="A13" s="419" t="s">
        <v>351</v>
      </c>
      <c r="B13" s="420"/>
      <c r="C13" s="420"/>
      <c r="D13" s="421" t="s">
        <v>354</v>
      </c>
      <c r="E13" s="421" t="s">
        <v>469</v>
      </c>
      <c r="F13" s="422" t="s">
        <v>356</v>
      </c>
      <c r="G13" s="411" t="s">
        <v>473</v>
      </c>
      <c r="H13" s="412"/>
      <c r="I13" s="412"/>
      <c r="J13" s="413" t="s">
        <v>354</v>
      </c>
      <c r="K13" s="413" t="s">
        <v>469</v>
      </c>
      <c r="L13" s="414" t="s">
        <v>356</v>
      </c>
      <c r="M13" s="497" t="s">
        <v>323</v>
      </c>
      <c r="N13" s="498"/>
      <c r="O13" s="498"/>
      <c r="P13" s="501" t="str">
        <f>⑨BS指標2!A3</f>
        <v>流動比率の変化を見ると、会社が短期の支払いをどれだけ余裕を持ってできるかが分かります。流動比率が上がれば、支払い能力が高まったことを示し、下がれば、資金繰りに注意が必要かもしれません。定期的に確認して、健全な運営を目指しましょう。</v>
      </c>
      <c r="Q13" s="501"/>
      <c r="R13" s="501"/>
      <c r="S13" s="501"/>
      <c r="T13" s="501"/>
      <c r="W13" s="406" t="s">
        <v>357</v>
      </c>
      <c r="X13" s="405" t="s">
        <v>483</v>
      </c>
    </row>
    <row r="14" spans="1:35" ht="38.25" customHeight="1" x14ac:dyDescent="0.45">
      <c r="A14" s="489" t="s">
        <v>470</v>
      </c>
      <c r="B14" s="490"/>
      <c r="C14" s="462" t="e">
        <f>⑧BS指標1!M20</f>
        <v>#DIV/0!</v>
      </c>
      <c r="D14" s="447" t="e">
        <f>IF(C14&gt;=0.5,10,IF(C14&gt;=0.4,8,IF(C14&gt;=0.3,6,IF(C14&gt;=0.2,4,IF(C14&gt;=0.1,2,0)))))</f>
        <v>#DIV/0!</v>
      </c>
      <c r="E14" s="486" t="e">
        <f>SUM(D14:D16)</f>
        <v>#DIV/0!</v>
      </c>
      <c r="F14" s="483" t="e">
        <f>IF(E14&gt;=25,"◎",IF(E14&gt;=20,"○",IF(E14&gt;=15,"△","×")))</f>
        <v>#DIV/0!</v>
      </c>
      <c r="G14" s="495" t="s">
        <v>334</v>
      </c>
      <c r="H14" s="496"/>
      <c r="I14" s="448" t="e">
        <f>②決算書概要!L13/②決算書概要!L4</f>
        <v>#DIV/0!</v>
      </c>
      <c r="J14" s="447" t="e">
        <f>IF(I14&gt;=0.15,10,IF(I14&gt;=0.1,8,IF(I14&gt;=0.05,6,IF(I14&gt;=0.01,4,IF(I14&gt;0,2,0)))))</f>
        <v>#DIV/0!</v>
      </c>
      <c r="K14" s="486" t="e">
        <f>SUM(J14:J16)</f>
        <v>#DIV/0!</v>
      </c>
      <c r="L14" s="483" t="e">
        <f>IF(K14&gt;=25,"◎",IF(K14&gt;=20,"○",IF(K14&gt;=15,"△","×")))</f>
        <v>#DIV/0!</v>
      </c>
      <c r="M14" s="499"/>
      <c r="N14" s="500"/>
      <c r="O14" s="500"/>
      <c r="P14" s="501"/>
      <c r="Q14" s="501"/>
      <c r="R14" s="501"/>
      <c r="S14" s="501"/>
      <c r="T14" s="501"/>
      <c r="W14" s="406" t="s">
        <v>358</v>
      </c>
      <c r="X14" s="405" t="s">
        <v>483</v>
      </c>
    </row>
    <row r="15" spans="1:35" ht="38.25" customHeight="1" x14ac:dyDescent="0.45">
      <c r="A15" s="491" t="s">
        <v>471</v>
      </c>
      <c r="B15" s="492"/>
      <c r="C15" s="463" t="e">
        <f>⑨BS指標2!E20</f>
        <v>#DIV/0!</v>
      </c>
      <c r="D15" s="438" t="e">
        <f>IF(C15&gt;=2,10,IF(C15&gt;=1.5,8,IF(C15&gt;=1.1,6,IF(C15&gt;=0.9,4,IF(C15&gt;=0.7,2,0)))))</f>
        <v>#DIV/0!</v>
      </c>
      <c r="E15" s="487"/>
      <c r="F15" s="484"/>
      <c r="G15" s="517" t="s">
        <v>335</v>
      </c>
      <c r="H15" s="518"/>
      <c r="I15" s="439" t="e">
        <f>'参考）ROAロジックツリー'!C32</f>
        <v>#DIV/0!</v>
      </c>
      <c r="J15" s="438" t="e">
        <f>IF(I15&gt;=0.1,10,IF(I15&gt;=0.08,8,IF(I15&gt;=0.05,6,IF(I15&gt;=0.03,4,IF(I15&gt;=0.01,2,0)))))</f>
        <v>#DIV/0!</v>
      </c>
      <c r="K15" s="487"/>
      <c r="L15" s="484"/>
      <c r="M15" s="520" t="s">
        <v>320</v>
      </c>
      <c r="N15" s="521"/>
      <c r="O15" s="521"/>
      <c r="P15" s="501"/>
      <c r="Q15" s="501"/>
      <c r="R15" s="501"/>
      <c r="S15" s="501"/>
      <c r="T15" s="501"/>
      <c r="W15" s="406" t="s">
        <v>359</v>
      </c>
      <c r="X15" s="407" t="s">
        <v>485</v>
      </c>
    </row>
    <row r="16" spans="1:35" ht="38.25" customHeight="1" x14ac:dyDescent="0.45">
      <c r="A16" s="493" t="s">
        <v>472</v>
      </c>
      <c r="B16" s="494"/>
      <c r="C16" s="464" t="e">
        <f>⑨BS指標2!M20</f>
        <v>#DIV/0!</v>
      </c>
      <c r="D16" s="446" t="e">
        <f>IF(C16&lt;=0.8,10,IF(C16&lt;=1,8,IF(C16&lt;=1.2,6,IF(C16&lt;=1.5,4,IF(C16&lt;=1.8,2,0)))))</f>
        <v>#DIV/0!</v>
      </c>
      <c r="E16" s="488"/>
      <c r="F16" s="485"/>
      <c r="G16" s="504" t="s">
        <v>478</v>
      </c>
      <c r="H16" s="519"/>
      <c r="I16" s="449" t="e">
        <f>②決算書概要!L25/②決算書概要!G36</f>
        <v>#DIV/0!</v>
      </c>
      <c r="J16" s="446" t="e">
        <f>IF(I16&gt;=0.15,10,IF(I16&gt;=0.1,8,IF(I16&gt;=0.05,6,IF(I16&gt;=0.01,4,IF(I16&gt;0,2,0)))))</f>
        <v>#DIV/0!</v>
      </c>
      <c r="K16" s="488"/>
      <c r="L16" s="485"/>
      <c r="M16" s="511" t="s">
        <v>324</v>
      </c>
      <c r="N16" s="512"/>
      <c r="O16" s="512"/>
      <c r="P16" s="501" t="str">
        <f>⑨BS指標2!I3</f>
        <v>固定長期適合率を見ると、会社が固定資産を長期資金でどれだけしっかり賄えているかが分かります。この比率が低いほど、安定した資金で固定資産を支えている状態です。逆に高い場合は、短期資金に頼りすぎている可能性があり、財務の安定性に注意が必要です。適切なバランスを保つことが重要です。</v>
      </c>
      <c r="Q16" s="501"/>
      <c r="R16" s="501"/>
      <c r="S16" s="501"/>
      <c r="T16" s="501"/>
      <c r="W16" s="406" t="s">
        <v>360</v>
      </c>
      <c r="X16" s="407" t="s">
        <v>485</v>
      </c>
    </row>
    <row r="17" spans="1:24" ht="38.25" customHeight="1" x14ac:dyDescent="0.45">
      <c r="A17" s="480" t="e" cm="1">
        <f t="array" ref="A17">_xlfn.IFS(F14=W8,X8,F14=W9,X9,F14=W10,X10,F14=W11,X11)</f>
        <v>#DIV/0!</v>
      </c>
      <c r="B17" s="481"/>
      <c r="C17" s="481"/>
      <c r="D17" s="481"/>
      <c r="E17" s="481"/>
      <c r="F17" s="482"/>
      <c r="G17" s="480" t="e" cm="1">
        <f t="array" ref="G17">_xlfn.IFS(L14=W13,X13,L14=W14,X14,L14=W15,X15,L14=W16,X16)</f>
        <v>#DIV/0!</v>
      </c>
      <c r="H17" s="481"/>
      <c r="I17" s="481"/>
      <c r="J17" s="481"/>
      <c r="K17" s="481"/>
      <c r="L17" s="482"/>
      <c r="M17" s="513"/>
      <c r="N17" s="514"/>
      <c r="O17" s="514"/>
      <c r="P17" s="501"/>
      <c r="Q17" s="501"/>
      <c r="R17" s="501"/>
      <c r="S17" s="501"/>
      <c r="T17" s="501"/>
      <c r="W17" s="404" t="s">
        <v>331</v>
      </c>
      <c r="X17" s="405"/>
    </row>
    <row r="18" spans="1:24" ht="38.25" customHeight="1" x14ac:dyDescent="0.45">
      <c r="A18" s="440" t="s">
        <v>352</v>
      </c>
      <c r="B18" s="441"/>
      <c r="C18" s="441"/>
      <c r="D18" s="442" t="s">
        <v>354</v>
      </c>
      <c r="E18" s="442" t="s">
        <v>469</v>
      </c>
      <c r="F18" s="442" t="s">
        <v>356</v>
      </c>
      <c r="G18" s="415" t="s">
        <v>353</v>
      </c>
      <c r="H18" s="416"/>
      <c r="I18" s="416"/>
      <c r="J18" s="417" t="s">
        <v>354</v>
      </c>
      <c r="K18" s="417" t="s">
        <v>469</v>
      </c>
      <c r="L18" s="418" t="s">
        <v>356</v>
      </c>
      <c r="M18" s="520" t="s">
        <v>320</v>
      </c>
      <c r="N18" s="521"/>
      <c r="O18" s="521"/>
      <c r="P18" s="501"/>
      <c r="Q18" s="501"/>
      <c r="R18" s="501"/>
      <c r="S18" s="501"/>
      <c r="T18" s="501"/>
      <c r="W18" s="406" t="s">
        <v>357</v>
      </c>
      <c r="X18" s="405" t="s">
        <v>483</v>
      </c>
    </row>
    <row r="19" spans="1:24" ht="38.25" customHeight="1" x14ac:dyDescent="0.45">
      <c r="A19" s="489" t="s">
        <v>336</v>
      </c>
      <c r="B19" s="510"/>
      <c r="C19" s="450" t="str">
        <f>IF(②決算書概要!L4&gt;②決算書概要!K4, "成長", IF(②決算書概要!L4=②決算書概要!K4, "現状維持", "縮小"))</f>
        <v>現状維持</v>
      </c>
      <c r="D19" s="443">
        <f>IF(C19="成長",10,0)</f>
        <v>0</v>
      </c>
      <c r="E19" s="486">
        <f>SUM(D19:D20)</f>
        <v>0</v>
      </c>
      <c r="F19" s="508" t="str">
        <f>IF(E19&gt;=18,"◎",IF(E19&gt;=12,"○",IF(E19&gt;=8,"△","×")))</f>
        <v>×</v>
      </c>
      <c r="G19" s="489" t="s">
        <v>338</v>
      </c>
      <c r="H19" s="510"/>
      <c r="I19" s="444" t="e">
        <f>②決算書概要!G21/(⑥キャッシュフローの増減要因!Q10*10000)</f>
        <v>#DIV/0!</v>
      </c>
      <c r="J19" s="443" t="e">
        <f>IF(I19&lt;0,0,
   IF(I19&lt;=5,10,
      IF(I19&lt;=7,8,
         IF(I19&lt;=9,6,
            IF(I19&lt;=12,4,
               IF(I19&lt;=15,2,0))))))</f>
        <v>#DIV/0!</v>
      </c>
      <c r="K19" s="486" t="e">
        <f>SUM(J19:J20)</f>
        <v>#DIV/0!</v>
      </c>
      <c r="L19" s="508" t="e">
        <f>IF(K19&gt;=18,"◎",IF(K19&gt;=12,"○",IF(K19&gt;=8,"△","×")))</f>
        <v>#DIV/0!</v>
      </c>
      <c r="M19" s="497" t="s">
        <v>325</v>
      </c>
      <c r="N19" s="498"/>
      <c r="O19" s="498"/>
      <c r="P19" s="501" t="str">
        <f>⑩当期純利益の変化要因!A3</f>
        <v>当期純利益が変化した要因を特定する事が重要です。改善された場合は【成功要因】を、悪化した場合は【失敗要因】を把握しておくことで今後の経営に役立てる事が出来ます。</v>
      </c>
      <c r="Q19" s="501"/>
      <c r="R19" s="501"/>
      <c r="S19" s="501"/>
      <c r="T19" s="501"/>
      <c r="W19" s="406" t="s">
        <v>358</v>
      </c>
      <c r="X19" s="405" t="s">
        <v>483</v>
      </c>
    </row>
    <row r="20" spans="1:24" ht="38.25" customHeight="1" x14ac:dyDescent="0.45">
      <c r="A20" s="502" t="s">
        <v>337</v>
      </c>
      <c r="B20" s="503"/>
      <c r="C20" s="451" t="str">
        <f>IF(②決算書概要!L13&gt;②決算書概要!K13, "成長", IF(②決算書概要!L13=②決算書概要!K13, "現状維持", "縮小"))</f>
        <v>現状維持</v>
      </c>
      <c r="D20" s="446">
        <f>IF(C20="成長",10,0)</f>
        <v>0</v>
      </c>
      <c r="E20" s="488"/>
      <c r="F20" s="509"/>
      <c r="G20" s="504" t="s">
        <v>339</v>
      </c>
      <c r="H20" s="505"/>
      <c r="I20" s="445" t="str">
        <f>IF(②決算書概要!L18=0,"-",(②決算書概要!L13+②決算書概要!L14)/②決算書概要!L18)</f>
        <v>-</v>
      </c>
      <c r="J20" s="446">
        <f>IF(I20="-", 10,
   IF(I20&gt;=5,10,
      IF(I20&gt;=3,8,
         IF(I20&gt;=2,6,
            IF(I20&gt;=1,4,
               IF(I20&gt;=0.1,2,0))))))</f>
        <v>10</v>
      </c>
      <c r="K20" s="488"/>
      <c r="L20" s="509"/>
      <c r="M20" s="499"/>
      <c r="N20" s="500"/>
      <c r="O20" s="500"/>
      <c r="P20" s="501"/>
      <c r="Q20" s="501"/>
      <c r="R20" s="501"/>
      <c r="S20" s="501"/>
      <c r="T20" s="501"/>
      <c r="W20" s="406" t="s">
        <v>359</v>
      </c>
      <c r="X20" s="407" t="s">
        <v>486</v>
      </c>
    </row>
    <row r="21" spans="1:24" ht="38.25" customHeight="1" x14ac:dyDescent="0.45">
      <c r="A21" s="480" t="str" cm="1">
        <f t="array" ref="A21">_xlfn.IFS(F19=W18,X18,F19=W19,X19,F19=W20,X20,F19=W21,X21)</f>
        <v>成長性に課題があります。新規市場の開拓や商品力強化を検討してください。</v>
      </c>
      <c r="B21" s="481"/>
      <c r="C21" s="481"/>
      <c r="D21" s="481"/>
      <c r="E21" s="481"/>
      <c r="F21" s="481"/>
      <c r="G21" s="480" t="e" cm="1">
        <f t="array" ref="G21">_xlfn.IFS(L19=W23,X23,L19=W24,X24,L19=W25,X25,L19=W26,X26)</f>
        <v>#DIV/0!</v>
      </c>
      <c r="H21" s="481"/>
      <c r="I21" s="481"/>
      <c r="J21" s="481"/>
      <c r="K21" s="481"/>
      <c r="L21" s="482"/>
      <c r="M21" s="506" t="s">
        <v>320</v>
      </c>
      <c r="N21" s="507"/>
      <c r="O21" s="507"/>
      <c r="P21" s="501"/>
      <c r="Q21" s="501"/>
      <c r="R21" s="501"/>
      <c r="S21" s="501"/>
      <c r="T21" s="501"/>
      <c r="W21" s="406" t="s">
        <v>360</v>
      </c>
      <c r="X21" s="407" t="s">
        <v>486</v>
      </c>
    </row>
    <row r="22" spans="1:24" ht="38.25" customHeight="1" x14ac:dyDescent="0.45">
      <c r="M22" s="402"/>
      <c r="N22" s="401"/>
      <c r="O22" s="177"/>
      <c r="P22" s="399"/>
      <c r="Q22" s="399"/>
      <c r="R22" s="399"/>
      <c r="S22" s="400"/>
      <c r="T22" s="400"/>
      <c r="U22" s="400"/>
      <c r="W22" s="404" t="s">
        <v>333</v>
      </c>
      <c r="X22" s="405"/>
    </row>
    <row r="23" spans="1:24" ht="32.4" customHeight="1" x14ac:dyDescent="0.45">
      <c r="M23" s="178"/>
      <c r="N23" s="178"/>
      <c r="O23" s="178"/>
      <c r="W23" s="406" t="s">
        <v>357</v>
      </c>
      <c r="X23" s="405" t="s">
        <v>483</v>
      </c>
    </row>
    <row r="24" spans="1:24" ht="32.4" customHeight="1" x14ac:dyDescent="0.45">
      <c r="M24" s="178"/>
      <c r="N24" s="178"/>
      <c r="O24" s="178"/>
      <c r="W24" s="406" t="s">
        <v>358</v>
      </c>
      <c r="X24" s="405" t="s">
        <v>483</v>
      </c>
    </row>
    <row r="25" spans="1:24" ht="32.4" customHeight="1" x14ac:dyDescent="0.45">
      <c r="M25" s="178"/>
      <c r="N25" s="178"/>
      <c r="O25" s="178"/>
      <c r="W25" s="406" t="s">
        <v>359</v>
      </c>
      <c r="X25" s="407" t="s">
        <v>487</v>
      </c>
    </row>
    <row r="26" spans="1:24" ht="32.4" customHeight="1" x14ac:dyDescent="0.45">
      <c r="M26" s="178"/>
      <c r="N26" s="178"/>
      <c r="O26" s="178"/>
      <c r="W26" s="406" t="s">
        <v>360</v>
      </c>
      <c r="X26" s="407" t="s">
        <v>487</v>
      </c>
    </row>
    <row r="27" spans="1:24" ht="32.4" customHeight="1" x14ac:dyDescent="0.45">
      <c r="M27" s="178"/>
      <c r="N27" s="178"/>
      <c r="O27" s="178"/>
    </row>
  </sheetData>
  <sheetProtection algorithmName="SHA-512" hashValue="jw/lNZYfqSa4890bosDKuMIe0MXSc6p4ciQ5aetWdNI9h9MFYDAN8ctHe0Gg9my1iD1M/vsz+tlFhkTif0Pd8A==" saltValue="sivnAVtDQKulQJqCuKEy3A==" spinCount="100000" sheet="1" objects="1" scenarios="1" formatCells="0" formatColumns="0" formatRows="0"/>
  <mergeCells count="51">
    <mergeCell ref="M7:O8"/>
    <mergeCell ref="P7:T9"/>
    <mergeCell ref="M9:O9"/>
    <mergeCell ref="A1:W1"/>
    <mergeCell ref="M2:T3"/>
    <mergeCell ref="M4:O5"/>
    <mergeCell ref="P4:T6"/>
    <mergeCell ref="G4:H4"/>
    <mergeCell ref="M6:O6"/>
    <mergeCell ref="A2:L3"/>
    <mergeCell ref="G5:H5"/>
    <mergeCell ref="G6:H6"/>
    <mergeCell ref="M16:O17"/>
    <mergeCell ref="P16:T18"/>
    <mergeCell ref="G8:H8"/>
    <mergeCell ref="G15:H15"/>
    <mergeCell ref="G16:H16"/>
    <mergeCell ref="M18:O18"/>
    <mergeCell ref="M13:O14"/>
    <mergeCell ref="P13:T15"/>
    <mergeCell ref="M15:O15"/>
    <mergeCell ref="M10:O11"/>
    <mergeCell ref="P10:T12"/>
    <mergeCell ref="M12:O12"/>
    <mergeCell ref="K5:K8"/>
    <mergeCell ref="L5:L8"/>
    <mergeCell ref="G7:H7"/>
    <mergeCell ref="G9:L12"/>
    <mergeCell ref="M19:O20"/>
    <mergeCell ref="P19:T21"/>
    <mergeCell ref="A20:B20"/>
    <mergeCell ref="G20:H20"/>
    <mergeCell ref="M21:O21"/>
    <mergeCell ref="E19:E20"/>
    <mergeCell ref="F19:F20"/>
    <mergeCell ref="K19:K20"/>
    <mergeCell ref="L19:L20"/>
    <mergeCell ref="G19:H19"/>
    <mergeCell ref="A19:B19"/>
    <mergeCell ref="A17:F17"/>
    <mergeCell ref="A21:F21"/>
    <mergeCell ref="G17:L17"/>
    <mergeCell ref="G21:L21"/>
    <mergeCell ref="L14:L16"/>
    <mergeCell ref="K14:K16"/>
    <mergeCell ref="A14:B14"/>
    <mergeCell ref="A15:B15"/>
    <mergeCell ref="A16:B16"/>
    <mergeCell ref="E14:E16"/>
    <mergeCell ref="F14:F16"/>
    <mergeCell ref="G14:H14"/>
  </mergeCells>
  <phoneticPr fontId="3"/>
  <printOptions horizontalCentered="1" verticalCentered="1"/>
  <pageMargins left="0.23622047244094491" right="0.23622047244094491" top="0.19685039370078741" bottom="0.39370078740157483" header="0.31496062992125984" footer="0.11811023622047245"/>
  <pageSetup paperSize="8" scale="64"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4ABEF-8376-47BB-8792-F560C14F5228}">
  <sheetPr>
    <tabColor theme="5" tint="0.59999389629810485"/>
    <pageSetUpPr fitToPage="1"/>
  </sheetPr>
  <dimension ref="A1:E11"/>
  <sheetViews>
    <sheetView view="pageBreakPreview" topLeftCell="A2" zoomScale="60" zoomScaleNormal="100" workbookViewId="0">
      <selection activeCell="C9" sqref="C9"/>
    </sheetView>
  </sheetViews>
  <sheetFormatPr defaultColWidth="9" defaultRowHeight="41.25" customHeight="1" x14ac:dyDescent="0.45"/>
  <cols>
    <col min="1" max="1" width="12.5" style="156" customWidth="1"/>
    <col min="2" max="2" width="27.69921875" style="156" customWidth="1"/>
    <col min="3" max="3" width="57" style="156" customWidth="1"/>
    <col min="4" max="4" width="60" style="156" customWidth="1"/>
    <col min="5" max="5" width="71.09765625" style="156" customWidth="1"/>
    <col min="6" max="16384" width="9" style="156"/>
  </cols>
  <sheetData>
    <row r="1" spans="1:5" ht="41.25" customHeight="1" thickBot="1" x14ac:dyDescent="0.5">
      <c r="A1" s="162" t="s">
        <v>341</v>
      </c>
      <c r="B1" s="163" t="s">
        <v>361</v>
      </c>
      <c r="C1" s="161" t="s">
        <v>362</v>
      </c>
      <c r="D1" s="161" t="s">
        <v>363</v>
      </c>
      <c r="E1" s="161" t="s">
        <v>364</v>
      </c>
    </row>
    <row r="2" spans="1:5" ht="90" customHeight="1" thickTop="1" x14ac:dyDescent="0.45">
      <c r="A2" s="549" t="s">
        <v>328</v>
      </c>
      <c r="B2" s="166" t="s">
        <v>342</v>
      </c>
      <c r="C2" s="167" t="s">
        <v>365</v>
      </c>
      <c r="D2" s="168" t="s">
        <v>366</v>
      </c>
      <c r="E2" s="168" t="s">
        <v>384</v>
      </c>
    </row>
    <row r="3" spans="1:5" ht="90" customHeight="1" x14ac:dyDescent="0.45">
      <c r="A3" s="550"/>
      <c r="B3" s="165" t="s">
        <v>343</v>
      </c>
      <c r="C3" s="158" t="s">
        <v>367</v>
      </c>
      <c r="D3" s="157" t="s">
        <v>368</v>
      </c>
      <c r="E3" s="157" t="s">
        <v>385</v>
      </c>
    </row>
    <row r="4" spans="1:5" ht="90" customHeight="1" thickBot="1" x14ac:dyDescent="0.5">
      <c r="A4" s="551"/>
      <c r="B4" s="169" t="s">
        <v>344</v>
      </c>
      <c r="C4" s="170" t="s">
        <v>369</v>
      </c>
      <c r="D4" s="171" t="s">
        <v>488</v>
      </c>
      <c r="E4" s="171" t="s">
        <v>386</v>
      </c>
    </row>
    <row r="5" spans="1:5" ht="90" customHeight="1" thickTop="1" x14ac:dyDescent="0.45">
      <c r="A5" s="552" t="s">
        <v>330</v>
      </c>
      <c r="B5" s="166" t="s">
        <v>345</v>
      </c>
      <c r="C5" s="167" t="s">
        <v>370</v>
      </c>
      <c r="D5" s="168" t="s">
        <v>371</v>
      </c>
      <c r="E5" s="168" t="s">
        <v>387</v>
      </c>
    </row>
    <row r="6" spans="1:5" ht="90" customHeight="1" x14ac:dyDescent="0.45">
      <c r="A6" s="553"/>
      <c r="B6" s="165" t="s">
        <v>346</v>
      </c>
      <c r="C6" s="158" t="s">
        <v>372</v>
      </c>
      <c r="D6" s="157" t="s">
        <v>373</v>
      </c>
      <c r="E6" s="157" t="s">
        <v>374</v>
      </c>
    </row>
    <row r="7" spans="1:5" ht="90" customHeight="1" thickBot="1" x14ac:dyDescent="0.5">
      <c r="A7" s="554"/>
      <c r="B7" s="169" t="s">
        <v>347</v>
      </c>
      <c r="C7" s="170" t="s">
        <v>375</v>
      </c>
      <c r="D7" s="171" t="s">
        <v>376</v>
      </c>
      <c r="E7" s="171" t="s">
        <v>388</v>
      </c>
    </row>
    <row r="8" spans="1:5" ht="90" customHeight="1" thickTop="1" x14ac:dyDescent="0.45">
      <c r="A8" s="555" t="s">
        <v>331</v>
      </c>
      <c r="B8" s="166" t="s">
        <v>348</v>
      </c>
      <c r="C8" s="167" t="s">
        <v>377</v>
      </c>
      <c r="D8" s="168" t="s">
        <v>378</v>
      </c>
      <c r="E8" s="168" t="s">
        <v>379</v>
      </c>
    </row>
    <row r="9" spans="1:5" ht="90" customHeight="1" thickBot="1" x14ac:dyDescent="0.5">
      <c r="A9" s="556"/>
      <c r="B9" s="169" t="s">
        <v>349</v>
      </c>
      <c r="C9" s="170" t="s">
        <v>380</v>
      </c>
      <c r="D9" s="171" t="s">
        <v>381</v>
      </c>
      <c r="E9" s="171" t="s">
        <v>379</v>
      </c>
    </row>
    <row r="10" spans="1:5" ht="90" customHeight="1" thickTop="1" x14ac:dyDescent="0.45">
      <c r="A10" s="557" t="s">
        <v>333</v>
      </c>
      <c r="B10" s="164" t="s">
        <v>350</v>
      </c>
      <c r="C10" s="159" t="s">
        <v>382</v>
      </c>
      <c r="D10" s="160" t="s">
        <v>489</v>
      </c>
      <c r="E10" s="160" t="s">
        <v>392</v>
      </c>
    </row>
    <row r="11" spans="1:5" ht="90" customHeight="1" x14ac:dyDescent="0.45">
      <c r="A11" s="558"/>
      <c r="B11" s="165" t="s">
        <v>339</v>
      </c>
      <c r="C11" s="158" t="s">
        <v>383</v>
      </c>
      <c r="D11" s="157" t="s">
        <v>490</v>
      </c>
      <c r="E11" s="157" t="s">
        <v>393</v>
      </c>
    </row>
  </sheetData>
  <sheetProtection algorithmName="SHA-512" hashValue="Or7fdXm+q+uhFPVpoocGZIoVeuyAeMhhOKxu06EP0PhxkA1IChHNIYUl8CqkOOOFhTJAdQ89oBiwnrjyZyguNA==" saltValue="udmdkY6ScH4scKssS9N3oA==" spinCount="100000" sheet="1" objects="1" scenarios="1"/>
  <mergeCells count="4">
    <mergeCell ref="A2:A4"/>
    <mergeCell ref="A5:A7"/>
    <mergeCell ref="A8:A9"/>
    <mergeCell ref="A10:A11"/>
  </mergeCells>
  <phoneticPr fontId="3"/>
  <printOptions horizontalCentered="1" verticalCentered="1"/>
  <pageMargins left="0.31496062992125984" right="0.11811023622047245" top="0.15748031496062992" bottom="0.15748031496062992" header="0.15748031496062992" footer="0.31496062992125984"/>
  <pageSetup paperSize="8" scale="57" orientation="landscape" r:id="rId1"/>
  <headerFooter>
    <oddHeader>&amp;C&amp;"-,太字"&amp;18参考）財務指標評価基準</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DD6E4-2429-4870-8DF0-6C6213BF0071}">
  <sheetPr>
    <tabColor theme="5" tint="0.59999389629810485"/>
    <pageSetUpPr fitToPage="1"/>
  </sheetPr>
  <dimension ref="A1:AB25"/>
  <sheetViews>
    <sheetView view="pageBreakPreview" topLeftCell="A10" zoomScale="70" zoomScaleNormal="70" zoomScaleSheetLayoutView="70" workbookViewId="0">
      <selection activeCell="I22" sqref="I22:J25"/>
    </sheetView>
  </sheetViews>
  <sheetFormatPr defaultColWidth="12.19921875" defaultRowHeight="32.4" customHeight="1" x14ac:dyDescent="0.45"/>
  <cols>
    <col min="1" max="5" width="12.19921875" style="47"/>
    <col min="6" max="6" width="12.19921875" style="47" customWidth="1"/>
    <col min="7" max="16384" width="12.19921875" style="47"/>
  </cols>
  <sheetData>
    <row r="1" spans="1:28" ht="32.4" customHeight="1" x14ac:dyDescent="0.45">
      <c r="A1" s="536" t="s">
        <v>299</v>
      </c>
      <c r="B1" s="536"/>
      <c r="C1" s="536"/>
      <c r="D1" s="536"/>
      <c r="E1" s="536"/>
      <c r="F1" s="536"/>
      <c r="G1" s="536"/>
      <c r="H1" s="536"/>
      <c r="I1" s="536"/>
      <c r="J1" s="536"/>
      <c r="K1" s="536"/>
      <c r="L1" s="536"/>
      <c r="M1" s="536"/>
      <c r="N1" s="536"/>
      <c r="O1" s="536"/>
      <c r="P1" s="536"/>
    </row>
    <row r="2" spans="1:28" ht="32.4" customHeight="1" x14ac:dyDescent="0.7">
      <c r="A2" s="568" t="s">
        <v>318</v>
      </c>
      <c r="B2" s="119"/>
      <c r="D2" s="64"/>
      <c r="E2" s="64"/>
      <c r="F2" s="64"/>
      <c r="G2" s="64"/>
      <c r="H2" s="64"/>
      <c r="I2" s="64"/>
      <c r="J2" s="64"/>
      <c r="K2" s="61"/>
      <c r="L2" s="61"/>
      <c r="M2" s="61"/>
      <c r="N2" s="61"/>
      <c r="O2" s="61"/>
      <c r="P2" s="61"/>
    </row>
    <row r="3" spans="1:28" ht="32.4" customHeight="1" x14ac:dyDescent="0.7">
      <c r="A3" s="563"/>
      <c r="B3" s="118"/>
      <c r="C3" s="66"/>
      <c r="D3" s="67"/>
      <c r="E3" s="67"/>
      <c r="F3" s="68"/>
      <c r="G3" s="67"/>
      <c r="H3" s="67"/>
      <c r="I3" s="69"/>
      <c r="J3" s="148"/>
      <c r="L3" s="70"/>
      <c r="M3" s="70"/>
      <c r="N3" s="61"/>
      <c r="O3" s="61"/>
      <c r="P3" s="61"/>
      <c r="T3"/>
    </row>
    <row r="4" spans="1:28" ht="32.4" customHeight="1" x14ac:dyDescent="0.7">
      <c r="A4" s="563"/>
      <c r="B4" s="118"/>
      <c r="C4" s="66"/>
      <c r="D4" s="67"/>
      <c r="E4" s="150">
        <v>300</v>
      </c>
      <c r="F4" s="147"/>
      <c r="G4" s="151" t="s">
        <v>309</v>
      </c>
      <c r="H4" s="67"/>
      <c r="I4" s="561">
        <v>600</v>
      </c>
      <c r="J4" s="64"/>
      <c r="K4" s="559">
        <v>750</v>
      </c>
      <c r="L4" s="70"/>
      <c r="M4" s="70"/>
      <c r="N4" s="61"/>
      <c r="O4" s="61"/>
      <c r="P4" s="61"/>
      <c r="S4" s="66"/>
      <c r="T4" s="67"/>
    </row>
    <row r="5" spans="1:28" ht="32.4" customHeight="1" x14ac:dyDescent="0.55000000000000004">
      <c r="A5" s="563"/>
      <c r="B5" s="118"/>
      <c r="C5" s="66"/>
      <c r="D5" s="67"/>
      <c r="E5" s="562"/>
      <c r="F5" s="68"/>
      <c r="G5" s="560" t="s">
        <v>307</v>
      </c>
      <c r="H5" s="67"/>
      <c r="I5" s="561"/>
      <c r="J5" s="52"/>
      <c r="K5" s="559"/>
      <c r="L5" s="52"/>
      <c r="M5" s="66"/>
      <c r="N5" s="67"/>
      <c r="P5"/>
    </row>
    <row r="6" spans="1:28" ht="32.4" customHeight="1" x14ac:dyDescent="0.55000000000000004">
      <c r="A6" s="563"/>
      <c r="B6" s="118"/>
      <c r="C6" s="66"/>
      <c r="D6" s="144"/>
      <c r="E6" s="562"/>
      <c r="F6" s="71"/>
      <c r="G6" s="560"/>
      <c r="H6" s="67"/>
      <c r="I6" s="561"/>
      <c r="J6" s="52"/>
      <c r="K6" s="559"/>
      <c r="L6" s="52"/>
      <c r="M6" s="52"/>
      <c r="N6" s="52"/>
      <c r="P6" s="52"/>
    </row>
    <row r="7" spans="1:28" ht="32.4" customHeight="1" x14ac:dyDescent="0.55000000000000004">
      <c r="A7" s="563"/>
      <c r="B7" s="118"/>
      <c r="C7" s="569">
        <v>300</v>
      </c>
      <c r="D7" s="67"/>
      <c r="E7" s="152" t="s">
        <v>308</v>
      </c>
      <c r="F7" s="68"/>
      <c r="G7" s="560"/>
      <c r="H7" s="144"/>
      <c r="I7" s="561"/>
      <c r="J7" s="52"/>
      <c r="K7" s="559"/>
      <c r="L7" s="52"/>
      <c r="M7" s="52"/>
      <c r="N7" s="52"/>
      <c r="P7" s="52"/>
    </row>
    <row r="8" spans="1:28" ht="32.4" customHeight="1" x14ac:dyDescent="0.95">
      <c r="A8" s="563"/>
      <c r="B8" s="52"/>
      <c r="C8" s="569"/>
      <c r="D8" s="145"/>
      <c r="E8" s="146"/>
      <c r="F8" s="146"/>
      <c r="G8" s="144"/>
      <c r="H8" s="147"/>
      <c r="I8" s="149" t="s">
        <v>310</v>
      </c>
      <c r="J8" s="145"/>
      <c r="K8" s="559"/>
      <c r="L8" s="52"/>
      <c r="M8" s="52"/>
      <c r="N8" s="52"/>
      <c r="O8" s="52"/>
      <c r="P8" s="52"/>
      <c r="Q8" s="55"/>
      <c r="R8" s="55"/>
      <c r="S8" s="55"/>
      <c r="T8" s="55"/>
      <c r="U8" s="55"/>
      <c r="V8" s="55"/>
      <c r="W8" s="55"/>
      <c r="X8" s="55"/>
      <c r="Y8" s="55"/>
      <c r="Z8" s="55"/>
      <c r="AA8" s="55"/>
      <c r="AB8" s="55"/>
    </row>
    <row r="9" spans="1:28" ht="32.4" customHeight="1" x14ac:dyDescent="1.4">
      <c r="A9" s="563"/>
      <c r="B9" s="57"/>
      <c r="C9" s="57"/>
      <c r="D9" s="57"/>
      <c r="E9" s="57"/>
      <c r="F9" s="57"/>
      <c r="G9" s="67"/>
      <c r="H9" s="67"/>
      <c r="I9" s="69"/>
      <c r="J9" s="52"/>
      <c r="K9" s="52"/>
      <c r="L9" s="57"/>
      <c r="M9" s="57"/>
      <c r="N9" s="57"/>
      <c r="O9" s="57"/>
      <c r="P9" s="57"/>
      <c r="Q9" s="55"/>
      <c r="R9" s="55"/>
      <c r="S9" s="55"/>
    </row>
    <row r="10" spans="1:28" ht="32.4" customHeight="1" x14ac:dyDescent="1.4">
      <c r="A10" s="563" t="s">
        <v>311</v>
      </c>
      <c r="B10" s="57"/>
      <c r="C10" s="57"/>
      <c r="D10" s="57"/>
      <c r="E10" s="57"/>
      <c r="F10" s="57"/>
      <c r="G10" s="67"/>
      <c r="H10" s="67"/>
      <c r="I10" s="69"/>
      <c r="J10" s="564" t="s">
        <v>315</v>
      </c>
      <c r="K10" s="573"/>
      <c r="L10" s="57"/>
      <c r="M10" s="57"/>
      <c r="N10" s="57"/>
      <c r="O10" s="57"/>
      <c r="P10" s="57"/>
      <c r="Q10" s="55"/>
      <c r="R10" s="55"/>
      <c r="S10" s="55"/>
    </row>
    <row r="11" spans="1:28" ht="32.4" customHeight="1" x14ac:dyDescent="1.4">
      <c r="A11" s="563"/>
      <c r="B11" s="57"/>
      <c r="C11" s="57"/>
      <c r="D11" s="57"/>
      <c r="E11" s="57"/>
      <c r="F11" s="57"/>
      <c r="G11" s="67"/>
      <c r="H11" s="67"/>
      <c r="I11" s="69"/>
      <c r="J11" s="575"/>
      <c r="K11" s="574"/>
      <c r="L11" s="57"/>
      <c r="M11" s="57"/>
      <c r="N11" s="57"/>
      <c r="O11" s="57"/>
      <c r="P11" s="57"/>
      <c r="Q11" s="55"/>
      <c r="R11" s="55"/>
      <c r="S11" s="55"/>
    </row>
    <row r="12" spans="1:28" ht="32.4" customHeight="1" x14ac:dyDescent="1.4">
      <c r="A12" s="563"/>
      <c r="B12" s="57"/>
      <c r="C12" s="57"/>
      <c r="D12" s="57"/>
      <c r="E12" s="57"/>
      <c r="F12" s="57"/>
      <c r="G12" s="59"/>
      <c r="H12" s="60"/>
      <c r="I12" s="59"/>
      <c r="J12" s="575"/>
      <c r="K12" s="574"/>
      <c r="L12" s="61"/>
      <c r="M12" s="61"/>
      <c r="N12" s="61"/>
      <c r="O12" s="61"/>
      <c r="P12" s="61"/>
      <c r="Q12" s="55"/>
      <c r="R12" s="55"/>
      <c r="S12" s="55"/>
    </row>
    <row r="13" spans="1:28" ht="32.4" customHeight="1" thickBot="1" x14ac:dyDescent="0.75">
      <c r="A13" s="563"/>
      <c r="B13" s="119"/>
      <c r="C13" s="564" t="s">
        <v>313</v>
      </c>
      <c r="D13" s="573"/>
      <c r="E13" s="64"/>
      <c r="F13" s="64"/>
      <c r="G13" s="64"/>
      <c r="H13" s="64"/>
      <c r="I13" s="64"/>
      <c r="J13" s="575"/>
      <c r="K13" s="574"/>
      <c r="L13" s="61"/>
      <c r="M13" s="61"/>
      <c r="N13" s="61"/>
      <c r="O13" s="61"/>
      <c r="P13" s="61"/>
      <c r="Q13" s="55"/>
      <c r="R13" s="55"/>
      <c r="S13" s="55"/>
    </row>
    <row r="14" spans="1:28" ht="32.4" customHeight="1" thickBot="1" x14ac:dyDescent="0.6">
      <c r="A14" s="563"/>
      <c r="B14" s="118"/>
      <c r="C14" s="565"/>
      <c r="D14" s="574"/>
      <c r="E14" s="67"/>
      <c r="F14" s="68"/>
      <c r="G14" s="67"/>
      <c r="H14" s="67"/>
      <c r="I14" s="69"/>
      <c r="J14" s="575"/>
      <c r="K14" s="571" t="s">
        <v>316</v>
      </c>
      <c r="L14" s="70"/>
      <c r="M14" s="70"/>
      <c r="N14" s="61"/>
      <c r="O14" s="61"/>
      <c r="P14" s="61"/>
      <c r="Q14" s="55"/>
      <c r="R14" s="55"/>
      <c r="S14" s="55"/>
    </row>
    <row r="15" spans="1:28" ht="32.4" customHeight="1" x14ac:dyDescent="0.55000000000000004">
      <c r="A15" s="563"/>
      <c r="B15" s="118"/>
      <c r="C15" s="566"/>
      <c r="D15" s="571" t="s">
        <v>314</v>
      </c>
      <c r="E15" s="67"/>
      <c r="F15" s="68"/>
      <c r="G15" s="67"/>
      <c r="H15" s="67"/>
      <c r="I15" s="69"/>
      <c r="J15" s="566"/>
      <c r="K15" s="576"/>
      <c r="L15" s="70"/>
      <c r="M15" s="70"/>
      <c r="N15" s="61"/>
      <c r="O15" s="61"/>
      <c r="P15" s="61"/>
      <c r="Q15" s="55"/>
      <c r="R15" s="55"/>
      <c r="S15" s="55"/>
    </row>
    <row r="16" spans="1:28" ht="32.4" customHeight="1" thickBot="1" x14ac:dyDescent="0.6">
      <c r="A16" s="563"/>
      <c r="B16" s="118"/>
      <c r="C16" s="567"/>
      <c r="D16" s="572"/>
      <c r="E16" s="67"/>
      <c r="F16" s="68"/>
      <c r="G16" s="67"/>
      <c r="H16" s="67"/>
      <c r="I16" s="69"/>
      <c r="J16" s="567"/>
      <c r="K16" s="572"/>
      <c r="L16" s="52"/>
      <c r="M16" s="52"/>
      <c r="N16" s="52"/>
      <c r="P16" s="52"/>
    </row>
    <row r="17" spans="1:16" ht="32.4" customHeight="1" x14ac:dyDescent="0.55000000000000004">
      <c r="A17" s="563"/>
      <c r="B17" s="118"/>
      <c r="C17" s="66"/>
      <c r="D17" s="67"/>
      <c r="E17" s="67"/>
      <c r="F17" s="71"/>
      <c r="G17" s="67"/>
      <c r="H17" s="67"/>
      <c r="I17" s="69"/>
      <c r="J17" s="52"/>
      <c r="K17" s="52"/>
      <c r="L17" s="52"/>
      <c r="M17" s="52"/>
      <c r="N17" s="52"/>
      <c r="P17" s="52"/>
    </row>
    <row r="18" spans="1:16" ht="32.4" customHeight="1" x14ac:dyDescent="0.55000000000000004">
      <c r="A18" s="563" t="s">
        <v>312</v>
      </c>
      <c r="B18" s="118"/>
      <c r="C18" s="570"/>
      <c r="D18" s="570"/>
      <c r="E18" s="579"/>
      <c r="F18" s="579"/>
      <c r="G18" s="67"/>
      <c r="H18" s="67"/>
      <c r="I18" s="69"/>
      <c r="J18" s="52"/>
      <c r="K18" s="52"/>
      <c r="L18" s="52"/>
      <c r="M18" s="52"/>
      <c r="N18" s="52"/>
      <c r="P18" s="52"/>
    </row>
    <row r="19" spans="1:16" ht="32.4" customHeight="1" x14ac:dyDescent="0.55000000000000004">
      <c r="A19" s="563"/>
      <c r="B19" s="118"/>
      <c r="C19" s="570"/>
      <c r="D19" s="570"/>
      <c r="E19" s="584"/>
      <c r="F19" s="584"/>
      <c r="G19" s="580"/>
      <c r="H19" s="580"/>
      <c r="J19" s="52"/>
      <c r="K19" s="52"/>
      <c r="L19" s="52"/>
      <c r="M19" s="52"/>
      <c r="N19" s="143"/>
      <c r="O19" s="143"/>
      <c r="P19" s="52"/>
    </row>
    <row r="20" spans="1:16" ht="32.4" customHeight="1" x14ac:dyDescent="0.45">
      <c r="A20" s="563"/>
      <c r="C20" s="570"/>
      <c r="D20" s="570"/>
      <c r="E20" s="584"/>
      <c r="F20" s="584"/>
      <c r="G20" s="580"/>
      <c r="H20" s="580"/>
      <c r="J20" s="72"/>
      <c r="K20" s="52"/>
      <c r="L20" s="52"/>
      <c r="M20" s="52"/>
      <c r="N20" s="143"/>
      <c r="O20" s="143"/>
      <c r="P20" s="52"/>
    </row>
    <row r="21" spans="1:16" ht="32.4" customHeight="1" x14ac:dyDescent="0.45">
      <c r="A21" s="563"/>
      <c r="C21" s="570"/>
      <c r="D21" s="570"/>
      <c r="E21" s="584"/>
      <c r="F21" s="584"/>
      <c r="G21" s="585"/>
      <c r="H21" s="585"/>
      <c r="I21" s="581"/>
      <c r="J21" s="581"/>
      <c r="K21" s="582"/>
      <c r="L21" s="582"/>
      <c r="M21" s="52"/>
      <c r="N21" s="143"/>
      <c r="O21" s="143"/>
      <c r="P21" s="52"/>
    </row>
    <row r="22" spans="1:16" ht="32.4" customHeight="1" x14ac:dyDescent="0.45">
      <c r="A22" s="563"/>
      <c r="C22" s="570"/>
      <c r="D22" s="570"/>
      <c r="E22" s="584"/>
      <c r="F22" s="584"/>
      <c r="G22" s="585"/>
      <c r="H22" s="585"/>
      <c r="I22" s="586"/>
      <c r="J22" s="586"/>
      <c r="K22" s="582"/>
      <c r="L22" s="582"/>
      <c r="M22" s="52"/>
      <c r="N22" s="143"/>
      <c r="O22" s="143"/>
      <c r="P22" s="52"/>
    </row>
    <row r="23" spans="1:16" ht="32.4" customHeight="1" x14ac:dyDescent="0.45">
      <c r="A23" s="563"/>
      <c r="C23" s="570"/>
      <c r="D23" s="570"/>
      <c r="E23" s="584"/>
      <c r="F23" s="584"/>
      <c r="G23" s="585"/>
      <c r="H23" s="585"/>
      <c r="I23" s="586"/>
      <c r="J23" s="586"/>
      <c r="K23" s="587"/>
      <c r="L23" s="587"/>
      <c r="M23" s="582"/>
      <c r="N23" s="582"/>
      <c r="O23" s="143"/>
      <c r="P23" s="52"/>
    </row>
    <row r="24" spans="1:16" ht="32.4" customHeight="1" thickBot="1" x14ac:dyDescent="0.5">
      <c r="A24" s="563"/>
      <c r="C24" s="570"/>
      <c r="D24" s="570"/>
      <c r="E24" s="584"/>
      <c r="F24" s="584"/>
      <c r="G24" s="585"/>
      <c r="H24" s="585"/>
      <c r="I24" s="586"/>
      <c r="J24" s="586"/>
      <c r="K24" s="587"/>
      <c r="L24" s="587"/>
      <c r="M24" s="583"/>
      <c r="N24" s="583"/>
      <c r="P24" s="52"/>
    </row>
    <row r="25" spans="1:16" ht="32.4" customHeight="1" thickBot="1" x14ac:dyDescent="0.5">
      <c r="A25" s="563"/>
      <c r="C25" s="570"/>
      <c r="D25" s="570"/>
      <c r="E25" s="584"/>
      <c r="F25" s="584"/>
      <c r="G25" s="585"/>
      <c r="H25" s="585"/>
      <c r="I25" s="586"/>
      <c r="J25" s="586"/>
      <c r="K25" s="587"/>
      <c r="L25" s="588"/>
      <c r="M25" s="577" t="s">
        <v>317</v>
      </c>
      <c r="N25" s="578"/>
      <c r="O25" s="52"/>
      <c r="P25" s="52"/>
    </row>
  </sheetData>
  <sheetProtection algorithmName="SHA-512" hashValue="DIGVqj1dmzQ9V7uJuWbnBu3dNEsHFCX5W9t1VYIYE99wFQehS5ojQyhUOrUyE11mf/bPr8610awxwJMgYfjlpA==" saltValue="EYXzAo++YktRnfv0eh8omg==" spinCount="100000" sheet="1" objects="1" scenarios="1" formatCells="0" formatColumns="0" formatRows="0"/>
  <mergeCells count="28">
    <mergeCell ref="E18:F18"/>
    <mergeCell ref="G19:H20"/>
    <mergeCell ref="I21:J21"/>
    <mergeCell ref="K21:L22"/>
    <mergeCell ref="M23:N24"/>
    <mergeCell ref="E19:F25"/>
    <mergeCell ref="G21:H25"/>
    <mergeCell ref="I22:J25"/>
    <mergeCell ref="K23:L25"/>
    <mergeCell ref="J15:J16"/>
    <mergeCell ref="J10:J14"/>
    <mergeCell ref="K14:K16"/>
    <mergeCell ref="K10:K13"/>
    <mergeCell ref="M25:N25"/>
    <mergeCell ref="A18:A25"/>
    <mergeCell ref="C13:C14"/>
    <mergeCell ref="C15:C16"/>
    <mergeCell ref="A10:A17"/>
    <mergeCell ref="A2:A9"/>
    <mergeCell ref="C7:C8"/>
    <mergeCell ref="C18:D25"/>
    <mergeCell ref="D15:D16"/>
    <mergeCell ref="D13:D14"/>
    <mergeCell ref="K4:K8"/>
    <mergeCell ref="G5:G7"/>
    <mergeCell ref="I4:I7"/>
    <mergeCell ref="E5:E6"/>
    <mergeCell ref="A1:P1"/>
  </mergeCells>
  <phoneticPr fontId="3"/>
  <printOptions horizontalCentered="1" verticalCentered="1"/>
  <pageMargins left="0.23622047244094491" right="0.23622047244094491" top="0.19685039370078741" bottom="0.39370078740157483" header="0.31496062992125984" footer="0.11811023622047245"/>
  <pageSetup paperSize="8" scale="66"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E81F92-3DDF-4BC0-A50B-92ED134204CB}">
  <sheetPr>
    <tabColor theme="5" tint="0.59999389629810485"/>
    <pageSetUpPr fitToPage="1"/>
  </sheetPr>
  <dimension ref="A1:IU71"/>
  <sheetViews>
    <sheetView view="pageBreakPreview" zoomScale="70" zoomScaleNormal="76" zoomScaleSheetLayoutView="70" workbookViewId="0">
      <selection activeCell="J28" sqref="J28"/>
    </sheetView>
  </sheetViews>
  <sheetFormatPr defaultRowHeight="23.85" customHeight="1" x14ac:dyDescent="0.45"/>
  <cols>
    <col min="1" max="1" width="21.8984375" style="43" bestFit="1" customWidth="1"/>
    <col min="2" max="4" width="9.09765625" style="40" customWidth="1"/>
    <col min="5" max="5" width="22.8984375" style="43" bestFit="1" customWidth="1"/>
    <col min="6" max="8" width="9.09765625" style="40" customWidth="1"/>
    <col min="9" max="9" width="2.3984375" style="22" customWidth="1"/>
    <col min="10" max="10" width="27.5" style="38" customWidth="1"/>
    <col min="11" max="12" width="9.09765625" style="22" customWidth="1"/>
    <col min="13" max="13" width="9.09765625" style="40" customWidth="1"/>
    <col min="14" max="14" width="2.3984375" style="22" customWidth="1"/>
    <col min="15" max="15" width="5" style="22" customWidth="1"/>
    <col min="16" max="16" width="15.09765625" style="22" customWidth="1"/>
    <col min="17" max="18" width="9.09765625" style="22" customWidth="1"/>
    <col min="19" max="19" width="9.09765625" style="40" customWidth="1"/>
    <col min="20" max="20" width="10.8984375" style="22" hidden="1" customWidth="1"/>
    <col min="21" max="21" width="18.3984375" style="23" hidden="1" customWidth="1"/>
    <col min="22" max="22" width="15.09765625" style="23" hidden="1" customWidth="1"/>
    <col min="23" max="31" width="15.09765625" style="23" customWidth="1"/>
    <col min="32" max="260" width="9" style="23"/>
    <col min="261" max="261" width="18" style="23" customWidth="1"/>
    <col min="262" max="262" width="10.8984375" style="23" customWidth="1"/>
    <col min="263" max="263" width="10.8984375" style="23" bestFit="1" customWidth="1"/>
    <col min="264" max="264" width="18" style="23" customWidth="1"/>
    <col min="265" max="266" width="10.8984375" style="23" customWidth="1"/>
    <col min="267" max="267" width="9" style="23"/>
    <col min="268" max="268" width="22.09765625" style="23" bestFit="1" customWidth="1"/>
    <col min="269" max="270" width="10.8984375" style="23" customWidth="1"/>
    <col min="271" max="271" width="8.09765625" style="23" customWidth="1"/>
    <col min="272" max="272" width="15.09765625" style="23" customWidth="1"/>
    <col min="273" max="274" width="10.8984375" style="23" customWidth="1"/>
    <col min="275" max="287" width="15.09765625" style="23" customWidth="1"/>
    <col min="288" max="516" width="9" style="23"/>
    <col min="517" max="517" width="18" style="23" customWidth="1"/>
    <col min="518" max="518" width="10.8984375" style="23" customWidth="1"/>
    <col min="519" max="519" width="10.8984375" style="23" bestFit="1" customWidth="1"/>
    <col min="520" max="520" width="18" style="23" customWidth="1"/>
    <col min="521" max="522" width="10.8984375" style="23" customWidth="1"/>
    <col min="523" max="523" width="9" style="23"/>
    <col min="524" max="524" width="22.09765625" style="23" bestFit="1" customWidth="1"/>
    <col min="525" max="526" width="10.8984375" style="23" customWidth="1"/>
    <col min="527" max="527" width="8.09765625" style="23" customWidth="1"/>
    <col min="528" max="528" width="15.09765625" style="23" customWidth="1"/>
    <col min="529" max="530" width="10.8984375" style="23" customWidth="1"/>
    <col min="531" max="543" width="15.09765625" style="23" customWidth="1"/>
    <col min="544" max="772" width="9" style="23"/>
    <col min="773" max="773" width="18" style="23" customWidth="1"/>
    <col min="774" max="774" width="10.8984375" style="23" customWidth="1"/>
    <col min="775" max="775" width="10.8984375" style="23" bestFit="1" customWidth="1"/>
    <col min="776" max="776" width="18" style="23" customWidth="1"/>
    <col min="777" max="778" width="10.8984375" style="23" customWidth="1"/>
    <col min="779" max="779" width="9" style="23"/>
    <col min="780" max="780" width="22.09765625" style="23" bestFit="1" customWidth="1"/>
    <col min="781" max="782" width="10.8984375" style="23" customWidth="1"/>
    <col min="783" max="783" width="8.09765625" style="23" customWidth="1"/>
    <col min="784" max="784" width="15.09765625" style="23" customWidth="1"/>
    <col min="785" max="786" width="10.8984375" style="23" customWidth="1"/>
    <col min="787" max="799" width="15.09765625" style="23" customWidth="1"/>
    <col min="800" max="1028" width="9" style="23"/>
    <col min="1029" max="1029" width="18" style="23" customWidth="1"/>
    <col min="1030" max="1030" width="10.8984375" style="23" customWidth="1"/>
    <col min="1031" max="1031" width="10.8984375" style="23" bestFit="1" customWidth="1"/>
    <col min="1032" max="1032" width="18" style="23" customWidth="1"/>
    <col min="1033" max="1034" width="10.8984375" style="23" customWidth="1"/>
    <col min="1035" max="1035" width="9" style="23"/>
    <col min="1036" max="1036" width="22.09765625" style="23" bestFit="1" customWidth="1"/>
    <col min="1037" max="1038" width="10.8984375" style="23" customWidth="1"/>
    <col min="1039" max="1039" width="8.09765625" style="23" customWidth="1"/>
    <col min="1040" max="1040" width="15.09765625" style="23" customWidth="1"/>
    <col min="1041" max="1042" width="10.8984375" style="23" customWidth="1"/>
    <col min="1043" max="1055" width="15.09765625" style="23" customWidth="1"/>
    <col min="1056" max="1284" width="9" style="23"/>
    <col min="1285" max="1285" width="18" style="23" customWidth="1"/>
    <col min="1286" max="1286" width="10.8984375" style="23" customWidth="1"/>
    <col min="1287" max="1287" width="10.8984375" style="23" bestFit="1" customWidth="1"/>
    <col min="1288" max="1288" width="18" style="23" customWidth="1"/>
    <col min="1289" max="1290" width="10.8984375" style="23" customWidth="1"/>
    <col min="1291" max="1291" width="9" style="23"/>
    <col min="1292" max="1292" width="22.09765625" style="23" bestFit="1" customWidth="1"/>
    <col min="1293" max="1294" width="10.8984375" style="23" customWidth="1"/>
    <col min="1295" max="1295" width="8.09765625" style="23" customWidth="1"/>
    <col min="1296" max="1296" width="15.09765625" style="23" customWidth="1"/>
    <col min="1297" max="1298" width="10.8984375" style="23" customWidth="1"/>
    <col min="1299" max="1311" width="15.09765625" style="23" customWidth="1"/>
    <col min="1312" max="1540" width="9" style="23"/>
    <col min="1541" max="1541" width="18" style="23" customWidth="1"/>
    <col min="1542" max="1542" width="10.8984375" style="23" customWidth="1"/>
    <col min="1543" max="1543" width="10.8984375" style="23" bestFit="1" customWidth="1"/>
    <col min="1544" max="1544" width="18" style="23" customWidth="1"/>
    <col min="1545" max="1546" width="10.8984375" style="23" customWidth="1"/>
    <col min="1547" max="1547" width="9" style="23"/>
    <col min="1548" max="1548" width="22.09765625" style="23" bestFit="1" customWidth="1"/>
    <col min="1549" max="1550" width="10.8984375" style="23" customWidth="1"/>
    <col min="1551" max="1551" width="8.09765625" style="23" customWidth="1"/>
    <col min="1552" max="1552" width="15.09765625" style="23" customWidth="1"/>
    <col min="1553" max="1554" width="10.8984375" style="23" customWidth="1"/>
    <col min="1555" max="1567" width="15.09765625" style="23" customWidth="1"/>
    <col min="1568" max="1796" width="9" style="23"/>
    <col min="1797" max="1797" width="18" style="23" customWidth="1"/>
    <col min="1798" max="1798" width="10.8984375" style="23" customWidth="1"/>
    <col min="1799" max="1799" width="10.8984375" style="23" bestFit="1" customWidth="1"/>
    <col min="1800" max="1800" width="18" style="23" customWidth="1"/>
    <col min="1801" max="1802" width="10.8984375" style="23" customWidth="1"/>
    <col min="1803" max="1803" width="9" style="23"/>
    <col min="1804" max="1804" width="22.09765625" style="23" bestFit="1" customWidth="1"/>
    <col min="1805" max="1806" width="10.8984375" style="23" customWidth="1"/>
    <col min="1807" max="1807" width="8.09765625" style="23" customWidth="1"/>
    <col min="1808" max="1808" width="15.09765625" style="23" customWidth="1"/>
    <col min="1809" max="1810" width="10.8984375" style="23" customWidth="1"/>
    <col min="1811" max="1823" width="15.09765625" style="23" customWidth="1"/>
    <col min="1824" max="2052" width="9" style="23"/>
    <col min="2053" max="2053" width="18" style="23" customWidth="1"/>
    <col min="2054" max="2054" width="10.8984375" style="23" customWidth="1"/>
    <col min="2055" max="2055" width="10.8984375" style="23" bestFit="1" customWidth="1"/>
    <col min="2056" max="2056" width="18" style="23" customWidth="1"/>
    <col min="2057" max="2058" width="10.8984375" style="23" customWidth="1"/>
    <col min="2059" max="2059" width="9" style="23"/>
    <col min="2060" max="2060" width="22.09765625" style="23" bestFit="1" customWidth="1"/>
    <col min="2061" max="2062" width="10.8984375" style="23" customWidth="1"/>
    <col min="2063" max="2063" width="8.09765625" style="23" customWidth="1"/>
    <col min="2064" max="2064" width="15.09765625" style="23" customWidth="1"/>
    <col min="2065" max="2066" width="10.8984375" style="23" customWidth="1"/>
    <col min="2067" max="2079" width="15.09765625" style="23" customWidth="1"/>
    <col min="2080" max="2308" width="9" style="23"/>
    <col min="2309" max="2309" width="18" style="23" customWidth="1"/>
    <col min="2310" max="2310" width="10.8984375" style="23" customWidth="1"/>
    <col min="2311" max="2311" width="10.8984375" style="23" bestFit="1" customWidth="1"/>
    <col min="2312" max="2312" width="18" style="23" customWidth="1"/>
    <col min="2313" max="2314" width="10.8984375" style="23" customWidth="1"/>
    <col min="2315" max="2315" width="9" style="23"/>
    <col min="2316" max="2316" width="22.09765625" style="23" bestFit="1" customWidth="1"/>
    <col min="2317" max="2318" width="10.8984375" style="23" customWidth="1"/>
    <col min="2319" max="2319" width="8.09765625" style="23" customWidth="1"/>
    <col min="2320" max="2320" width="15.09765625" style="23" customWidth="1"/>
    <col min="2321" max="2322" width="10.8984375" style="23" customWidth="1"/>
    <col min="2323" max="2335" width="15.09765625" style="23" customWidth="1"/>
    <col min="2336" max="2564" width="9" style="23"/>
    <col min="2565" max="2565" width="18" style="23" customWidth="1"/>
    <col min="2566" max="2566" width="10.8984375" style="23" customWidth="1"/>
    <col min="2567" max="2567" width="10.8984375" style="23" bestFit="1" customWidth="1"/>
    <col min="2568" max="2568" width="18" style="23" customWidth="1"/>
    <col min="2569" max="2570" width="10.8984375" style="23" customWidth="1"/>
    <col min="2571" max="2571" width="9" style="23"/>
    <col min="2572" max="2572" width="22.09765625" style="23" bestFit="1" customWidth="1"/>
    <col min="2573" max="2574" width="10.8984375" style="23" customWidth="1"/>
    <col min="2575" max="2575" width="8.09765625" style="23" customWidth="1"/>
    <col min="2576" max="2576" width="15.09765625" style="23" customWidth="1"/>
    <col min="2577" max="2578" width="10.8984375" style="23" customWidth="1"/>
    <col min="2579" max="2591" width="15.09765625" style="23" customWidth="1"/>
    <col min="2592" max="2820" width="9" style="23"/>
    <col min="2821" max="2821" width="18" style="23" customWidth="1"/>
    <col min="2822" max="2822" width="10.8984375" style="23" customWidth="1"/>
    <col min="2823" max="2823" width="10.8984375" style="23" bestFit="1" customWidth="1"/>
    <col min="2824" max="2824" width="18" style="23" customWidth="1"/>
    <col min="2825" max="2826" width="10.8984375" style="23" customWidth="1"/>
    <col min="2827" max="2827" width="9" style="23"/>
    <col min="2828" max="2828" width="22.09765625" style="23" bestFit="1" customWidth="1"/>
    <col min="2829" max="2830" width="10.8984375" style="23" customWidth="1"/>
    <col min="2831" max="2831" width="8.09765625" style="23" customWidth="1"/>
    <col min="2832" max="2832" width="15.09765625" style="23" customWidth="1"/>
    <col min="2833" max="2834" width="10.8984375" style="23" customWidth="1"/>
    <col min="2835" max="2847" width="15.09765625" style="23" customWidth="1"/>
    <col min="2848" max="3076" width="9" style="23"/>
    <col min="3077" max="3077" width="18" style="23" customWidth="1"/>
    <col min="3078" max="3078" width="10.8984375" style="23" customWidth="1"/>
    <col min="3079" max="3079" width="10.8984375" style="23" bestFit="1" customWidth="1"/>
    <col min="3080" max="3080" width="18" style="23" customWidth="1"/>
    <col min="3081" max="3082" width="10.8984375" style="23" customWidth="1"/>
    <col min="3083" max="3083" width="9" style="23"/>
    <col min="3084" max="3084" width="22.09765625" style="23" bestFit="1" customWidth="1"/>
    <col min="3085" max="3086" width="10.8984375" style="23" customWidth="1"/>
    <col min="3087" max="3087" width="8.09765625" style="23" customWidth="1"/>
    <col min="3088" max="3088" width="15.09765625" style="23" customWidth="1"/>
    <col min="3089" max="3090" width="10.8984375" style="23" customWidth="1"/>
    <col min="3091" max="3103" width="15.09765625" style="23" customWidth="1"/>
    <col min="3104" max="3332" width="9" style="23"/>
    <col min="3333" max="3333" width="18" style="23" customWidth="1"/>
    <col min="3334" max="3334" width="10.8984375" style="23" customWidth="1"/>
    <col min="3335" max="3335" width="10.8984375" style="23" bestFit="1" customWidth="1"/>
    <col min="3336" max="3336" width="18" style="23" customWidth="1"/>
    <col min="3337" max="3338" width="10.8984375" style="23" customWidth="1"/>
    <col min="3339" max="3339" width="9" style="23"/>
    <col min="3340" max="3340" width="22.09765625" style="23" bestFit="1" customWidth="1"/>
    <col min="3341" max="3342" width="10.8984375" style="23" customWidth="1"/>
    <col min="3343" max="3343" width="8.09765625" style="23" customWidth="1"/>
    <col min="3344" max="3344" width="15.09765625" style="23" customWidth="1"/>
    <col min="3345" max="3346" width="10.8984375" style="23" customWidth="1"/>
    <col min="3347" max="3359" width="15.09765625" style="23" customWidth="1"/>
    <col min="3360" max="3588" width="9" style="23"/>
    <col min="3589" max="3589" width="18" style="23" customWidth="1"/>
    <col min="3590" max="3590" width="10.8984375" style="23" customWidth="1"/>
    <col min="3591" max="3591" width="10.8984375" style="23" bestFit="1" customWidth="1"/>
    <col min="3592" max="3592" width="18" style="23" customWidth="1"/>
    <col min="3593" max="3594" width="10.8984375" style="23" customWidth="1"/>
    <col min="3595" max="3595" width="9" style="23"/>
    <col min="3596" max="3596" width="22.09765625" style="23" bestFit="1" customWidth="1"/>
    <col min="3597" max="3598" width="10.8984375" style="23" customWidth="1"/>
    <col min="3599" max="3599" width="8.09765625" style="23" customWidth="1"/>
    <col min="3600" max="3600" width="15.09765625" style="23" customWidth="1"/>
    <col min="3601" max="3602" width="10.8984375" style="23" customWidth="1"/>
    <col min="3603" max="3615" width="15.09765625" style="23" customWidth="1"/>
    <col min="3616" max="3844" width="9" style="23"/>
    <col min="3845" max="3845" width="18" style="23" customWidth="1"/>
    <col min="3846" max="3846" width="10.8984375" style="23" customWidth="1"/>
    <col min="3847" max="3847" width="10.8984375" style="23" bestFit="1" customWidth="1"/>
    <col min="3848" max="3848" width="18" style="23" customWidth="1"/>
    <col min="3849" max="3850" width="10.8984375" style="23" customWidth="1"/>
    <col min="3851" max="3851" width="9" style="23"/>
    <col min="3852" max="3852" width="22.09765625" style="23" bestFit="1" customWidth="1"/>
    <col min="3853" max="3854" width="10.8984375" style="23" customWidth="1"/>
    <col min="3855" max="3855" width="8.09765625" style="23" customWidth="1"/>
    <col min="3856" max="3856" width="15.09765625" style="23" customWidth="1"/>
    <col min="3857" max="3858" width="10.8984375" style="23" customWidth="1"/>
    <col min="3859" max="3871" width="15.09765625" style="23" customWidth="1"/>
    <col min="3872" max="4100" width="9" style="23"/>
    <col min="4101" max="4101" width="18" style="23" customWidth="1"/>
    <col min="4102" max="4102" width="10.8984375" style="23" customWidth="1"/>
    <col min="4103" max="4103" width="10.8984375" style="23" bestFit="1" customWidth="1"/>
    <col min="4104" max="4104" width="18" style="23" customWidth="1"/>
    <col min="4105" max="4106" width="10.8984375" style="23" customWidth="1"/>
    <col min="4107" max="4107" width="9" style="23"/>
    <col min="4108" max="4108" width="22.09765625" style="23" bestFit="1" customWidth="1"/>
    <col min="4109" max="4110" width="10.8984375" style="23" customWidth="1"/>
    <col min="4111" max="4111" width="8.09765625" style="23" customWidth="1"/>
    <col min="4112" max="4112" width="15.09765625" style="23" customWidth="1"/>
    <col min="4113" max="4114" width="10.8984375" style="23" customWidth="1"/>
    <col min="4115" max="4127" width="15.09765625" style="23" customWidth="1"/>
    <col min="4128" max="4356" width="9" style="23"/>
    <col min="4357" max="4357" width="18" style="23" customWidth="1"/>
    <col min="4358" max="4358" width="10.8984375" style="23" customWidth="1"/>
    <col min="4359" max="4359" width="10.8984375" style="23" bestFit="1" customWidth="1"/>
    <col min="4360" max="4360" width="18" style="23" customWidth="1"/>
    <col min="4361" max="4362" width="10.8984375" style="23" customWidth="1"/>
    <col min="4363" max="4363" width="9" style="23"/>
    <col min="4364" max="4364" width="22.09765625" style="23" bestFit="1" customWidth="1"/>
    <col min="4365" max="4366" width="10.8984375" style="23" customWidth="1"/>
    <col min="4367" max="4367" width="8.09765625" style="23" customWidth="1"/>
    <col min="4368" max="4368" width="15.09765625" style="23" customWidth="1"/>
    <col min="4369" max="4370" width="10.8984375" style="23" customWidth="1"/>
    <col min="4371" max="4383" width="15.09765625" style="23" customWidth="1"/>
    <col min="4384" max="4612" width="9" style="23"/>
    <col min="4613" max="4613" width="18" style="23" customWidth="1"/>
    <col min="4614" max="4614" width="10.8984375" style="23" customWidth="1"/>
    <col min="4615" max="4615" width="10.8984375" style="23" bestFit="1" customWidth="1"/>
    <col min="4616" max="4616" width="18" style="23" customWidth="1"/>
    <col min="4617" max="4618" width="10.8984375" style="23" customWidth="1"/>
    <col min="4619" max="4619" width="9" style="23"/>
    <col min="4620" max="4620" width="22.09765625" style="23" bestFit="1" customWidth="1"/>
    <col min="4621" max="4622" width="10.8984375" style="23" customWidth="1"/>
    <col min="4623" max="4623" width="8.09765625" style="23" customWidth="1"/>
    <col min="4624" max="4624" width="15.09765625" style="23" customWidth="1"/>
    <col min="4625" max="4626" width="10.8984375" style="23" customWidth="1"/>
    <col min="4627" max="4639" width="15.09765625" style="23" customWidth="1"/>
    <col min="4640" max="4868" width="9" style="23"/>
    <col min="4869" max="4869" width="18" style="23" customWidth="1"/>
    <col min="4870" max="4870" width="10.8984375" style="23" customWidth="1"/>
    <col min="4871" max="4871" width="10.8984375" style="23" bestFit="1" customWidth="1"/>
    <col min="4872" max="4872" width="18" style="23" customWidth="1"/>
    <col min="4873" max="4874" width="10.8984375" style="23" customWidth="1"/>
    <col min="4875" max="4875" width="9" style="23"/>
    <col min="4876" max="4876" width="22.09765625" style="23" bestFit="1" customWidth="1"/>
    <col min="4877" max="4878" width="10.8984375" style="23" customWidth="1"/>
    <col min="4879" max="4879" width="8.09765625" style="23" customWidth="1"/>
    <col min="4880" max="4880" width="15.09765625" style="23" customWidth="1"/>
    <col min="4881" max="4882" width="10.8984375" style="23" customWidth="1"/>
    <col min="4883" max="4895" width="15.09765625" style="23" customWidth="1"/>
    <col min="4896" max="5124" width="9" style="23"/>
    <col min="5125" max="5125" width="18" style="23" customWidth="1"/>
    <col min="5126" max="5126" width="10.8984375" style="23" customWidth="1"/>
    <col min="5127" max="5127" width="10.8984375" style="23" bestFit="1" customWidth="1"/>
    <col min="5128" max="5128" width="18" style="23" customWidth="1"/>
    <col min="5129" max="5130" width="10.8984375" style="23" customWidth="1"/>
    <col min="5131" max="5131" width="9" style="23"/>
    <col min="5132" max="5132" width="22.09765625" style="23" bestFit="1" customWidth="1"/>
    <col min="5133" max="5134" width="10.8984375" style="23" customWidth="1"/>
    <col min="5135" max="5135" width="8.09765625" style="23" customWidth="1"/>
    <col min="5136" max="5136" width="15.09765625" style="23" customWidth="1"/>
    <col min="5137" max="5138" width="10.8984375" style="23" customWidth="1"/>
    <col min="5139" max="5151" width="15.09765625" style="23" customWidth="1"/>
    <col min="5152" max="5380" width="9" style="23"/>
    <col min="5381" max="5381" width="18" style="23" customWidth="1"/>
    <col min="5382" max="5382" width="10.8984375" style="23" customWidth="1"/>
    <col min="5383" max="5383" width="10.8984375" style="23" bestFit="1" customWidth="1"/>
    <col min="5384" max="5384" width="18" style="23" customWidth="1"/>
    <col min="5385" max="5386" width="10.8984375" style="23" customWidth="1"/>
    <col min="5387" max="5387" width="9" style="23"/>
    <col min="5388" max="5388" width="22.09765625" style="23" bestFit="1" customWidth="1"/>
    <col min="5389" max="5390" width="10.8984375" style="23" customWidth="1"/>
    <col min="5391" max="5391" width="8.09765625" style="23" customWidth="1"/>
    <col min="5392" max="5392" width="15.09765625" style="23" customWidth="1"/>
    <col min="5393" max="5394" width="10.8984375" style="23" customWidth="1"/>
    <col min="5395" max="5407" width="15.09765625" style="23" customWidth="1"/>
    <col min="5408" max="5636" width="9" style="23"/>
    <col min="5637" max="5637" width="18" style="23" customWidth="1"/>
    <col min="5638" max="5638" width="10.8984375" style="23" customWidth="1"/>
    <col min="5639" max="5639" width="10.8984375" style="23" bestFit="1" customWidth="1"/>
    <col min="5640" max="5640" width="18" style="23" customWidth="1"/>
    <col min="5641" max="5642" width="10.8984375" style="23" customWidth="1"/>
    <col min="5643" max="5643" width="9" style="23"/>
    <col min="5644" max="5644" width="22.09765625" style="23" bestFit="1" customWidth="1"/>
    <col min="5645" max="5646" width="10.8984375" style="23" customWidth="1"/>
    <col min="5647" max="5647" width="8.09765625" style="23" customWidth="1"/>
    <col min="5648" max="5648" width="15.09765625" style="23" customWidth="1"/>
    <col min="5649" max="5650" width="10.8984375" style="23" customWidth="1"/>
    <col min="5651" max="5663" width="15.09765625" style="23" customWidth="1"/>
    <col min="5664" max="5892" width="9" style="23"/>
    <col min="5893" max="5893" width="18" style="23" customWidth="1"/>
    <col min="5894" max="5894" width="10.8984375" style="23" customWidth="1"/>
    <col min="5895" max="5895" width="10.8984375" style="23" bestFit="1" customWidth="1"/>
    <col min="5896" max="5896" width="18" style="23" customWidth="1"/>
    <col min="5897" max="5898" width="10.8984375" style="23" customWidth="1"/>
    <col min="5899" max="5899" width="9" style="23"/>
    <col min="5900" max="5900" width="22.09765625" style="23" bestFit="1" customWidth="1"/>
    <col min="5901" max="5902" width="10.8984375" style="23" customWidth="1"/>
    <col min="5903" max="5903" width="8.09765625" style="23" customWidth="1"/>
    <col min="5904" max="5904" width="15.09765625" style="23" customWidth="1"/>
    <col min="5905" max="5906" width="10.8984375" style="23" customWidth="1"/>
    <col min="5907" max="5919" width="15.09765625" style="23" customWidth="1"/>
    <col min="5920" max="6148" width="9" style="23"/>
    <col min="6149" max="6149" width="18" style="23" customWidth="1"/>
    <col min="6150" max="6150" width="10.8984375" style="23" customWidth="1"/>
    <col min="6151" max="6151" width="10.8984375" style="23" bestFit="1" customWidth="1"/>
    <col min="6152" max="6152" width="18" style="23" customWidth="1"/>
    <col min="6153" max="6154" width="10.8984375" style="23" customWidth="1"/>
    <col min="6155" max="6155" width="9" style="23"/>
    <col min="6156" max="6156" width="22.09765625" style="23" bestFit="1" customWidth="1"/>
    <col min="6157" max="6158" width="10.8984375" style="23" customWidth="1"/>
    <col min="6159" max="6159" width="8.09765625" style="23" customWidth="1"/>
    <col min="6160" max="6160" width="15.09765625" style="23" customWidth="1"/>
    <col min="6161" max="6162" width="10.8984375" style="23" customWidth="1"/>
    <col min="6163" max="6175" width="15.09765625" style="23" customWidth="1"/>
    <col min="6176" max="6404" width="9" style="23"/>
    <col min="6405" max="6405" width="18" style="23" customWidth="1"/>
    <col min="6406" max="6406" width="10.8984375" style="23" customWidth="1"/>
    <col min="6407" max="6407" width="10.8984375" style="23" bestFit="1" customWidth="1"/>
    <col min="6408" max="6408" width="18" style="23" customWidth="1"/>
    <col min="6409" max="6410" width="10.8984375" style="23" customWidth="1"/>
    <col min="6411" max="6411" width="9" style="23"/>
    <col min="6412" max="6412" width="22.09765625" style="23" bestFit="1" customWidth="1"/>
    <col min="6413" max="6414" width="10.8984375" style="23" customWidth="1"/>
    <col min="6415" max="6415" width="8.09765625" style="23" customWidth="1"/>
    <col min="6416" max="6416" width="15.09765625" style="23" customWidth="1"/>
    <col min="6417" max="6418" width="10.8984375" style="23" customWidth="1"/>
    <col min="6419" max="6431" width="15.09765625" style="23" customWidth="1"/>
    <col min="6432" max="6660" width="9" style="23"/>
    <col min="6661" max="6661" width="18" style="23" customWidth="1"/>
    <col min="6662" max="6662" width="10.8984375" style="23" customWidth="1"/>
    <col min="6663" max="6663" width="10.8984375" style="23" bestFit="1" customWidth="1"/>
    <col min="6664" max="6664" width="18" style="23" customWidth="1"/>
    <col min="6665" max="6666" width="10.8984375" style="23" customWidth="1"/>
    <col min="6667" max="6667" width="9" style="23"/>
    <col min="6668" max="6668" width="22.09765625" style="23" bestFit="1" customWidth="1"/>
    <col min="6669" max="6670" width="10.8984375" style="23" customWidth="1"/>
    <col min="6671" max="6671" width="8.09765625" style="23" customWidth="1"/>
    <col min="6672" max="6672" width="15.09765625" style="23" customWidth="1"/>
    <col min="6673" max="6674" width="10.8984375" style="23" customWidth="1"/>
    <col min="6675" max="6687" width="15.09765625" style="23" customWidth="1"/>
    <col min="6688" max="6916" width="9" style="23"/>
    <col min="6917" max="6917" width="18" style="23" customWidth="1"/>
    <col min="6918" max="6918" width="10.8984375" style="23" customWidth="1"/>
    <col min="6919" max="6919" width="10.8984375" style="23" bestFit="1" customWidth="1"/>
    <col min="6920" max="6920" width="18" style="23" customWidth="1"/>
    <col min="6921" max="6922" width="10.8984375" style="23" customWidth="1"/>
    <col min="6923" max="6923" width="9" style="23"/>
    <col min="6924" max="6924" width="22.09765625" style="23" bestFit="1" customWidth="1"/>
    <col min="6925" max="6926" width="10.8984375" style="23" customWidth="1"/>
    <col min="6927" max="6927" width="8.09765625" style="23" customWidth="1"/>
    <col min="6928" max="6928" width="15.09765625" style="23" customWidth="1"/>
    <col min="6929" max="6930" width="10.8984375" style="23" customWidth="1"/>
    <col min="6931" max="6943" width="15.09765625" style="23" customWidth="1"/>
    <col min="6944" max="7172" width="9" style="23"/>
    <col min="7173" max="7173" width="18" style="23" customWidth="1"/>
    <col min="7174" max="7174" width="10.8984375" style="23" customWidth="1"/>
    <col min="7175" max="7175" width="10.8984375" style="23" bestFit="1" customWidth="1"/>
    <col min="7176" max="7176" width="18" style="23" customWidth="1"/>
    <col min="7177" max="7178" width="10.8984375" style="23" customWidth="1"/>
    <col min="7179" max="7179" width="9" style="23"/>
    <col min="7180" max="7180" width="22.09765625" style="23" bestFit="1" customWidth="1"/>
    <col min="7181" max="7182" width="10.8984375" style="23" customWidth="1"/>
    <col min="7183" max="7183" width="8.09765625" style="23" customWidth="1"/>
    <col min="7184" max="7184" width="15.09765625" style="23" customWidth="1"/>
    <col min="7185" max="7186" width="10.8984375" style="23" customWidth="1"/>
    <col min="7187" max="7199" width="15.09765625" style="23" customWidth="1"/>
    <col min="7200" max="7428" width="9" style="23"/>
    <col min="7429" max="7429" width="18" style="23" customWidth="1"/>
    <col min="7430" max="7430" width="10.8984375" style="23" customWidth="1"/>
    <col min="7431" max="7431" width="10.8984375" style="23" bestFit="1" customWidth="1"/>
    <col min="7432" max="7432" width="18" style="23" customWidth="1"/>
    <col min="7433" max="7434" width="10.8984375" style="23" customWidth="1"/>
    <col min="7435" max="7435" width="9" style="23"/>
    <col min="7436" max="7436" width="22.09765625" style="23" bestFit="1" customWidth="1"/>
    <col min="7437" max="7438" width="10.8984375" style="23" customWidth="1"/>
    <col min="7439" max="7439" width="8.09765625" style="23" customWidth="1"/>
    <col min="7440" max="7440" width="15.09765625" style="23" customWidth="1"/>
    <col min="7441" max="7442" width="10.8984375" style="23" customWidth="1"/>
    <col min="7443" max="7455" width="15.09765625" style="23" customWidth="1"/>
    <col min="7456" max="7684" width="9" style="23"/>
    <col min="7685" max="7685" width="18" style="23" customWidth="1"/>
    <col min="7686" max="7686" width="10.8984375" style="23" customWidth="1"/>
    <col min="7687" max="7687" width="10.8984375" style="23" bestFit="1" customWidth="1"/>
    <col min="7688" max="7688" width="18" style="23" customWidth="1"/>
    <col min="7689" max="7690" width="10.8984375" style="23" customWidth="1"/>
    <col min="7691" max="7691" width="9" style="23"/>
    <col min="7692" max="7692" width="22.09765625" style="23" bestFit="1" customWidth="1"/>
    <col min="7693" max="7694" width="10.8984375" style="23" customWidth="1"/>
    <col min="7695" max="7695" width="8.09765625" style="23" customWidth="1"/>
    <col min="7696" max="7696" width="15.09765625" style="23" customWidth="1"/>
    <col min="7697" max="7698" width="10.8984375" style="23" customWidth="1"/>
    <col min="7699" max="7711" width="15.09765625" style="23" customWidth="1"/>
    <col min="7712" max="7940" width="9" style="23"/>
    <col min="7941" max="7941" width="18" style="23" customWidth="1"/>
    <col min="7942" max="7942" width="10.8984375" style="23" customWidth="1"/>
    <col min="7943" max="7943" width="10.8984375" style="23" bestFit="1" customWidth="1"/>
    <col min="7944" max="7944" width="18" style="23" customWidth="1"/>
    <col min="7945" max="7946" width="10.8984375" style="23" customWidth="1"/>
    <col min="7947" max="7947" width="9" style="23"/>
    <col min="7948" max="7948" width="22.09765625" style="23" bestFit="1" customWidth="1"/>
    <col min="7949" max="7950" width="10.8984375" style="23" customWidth="1"/>
    <col min="7951" max="7951" width="8.09765625" style="23" customWidth="1"/>
    <col min="7952" max="7952" width="15.09765625" style="23" customWidth="1"/>
    <col min="7953" max="7954" width="10.8984375" style="23" customWidth="1"/>
    <col min="7955" max="7967" width="15.09765625" style="23" customWidth="1"/>
    <col min="7968" max="8196" width="9" style="23"/>
    <col min="8197" max="8197" width="18" style="23" customWidth="1"/>
    <col min="8198" max="8198" width="10.8984375" style="23" customWidth="1"/>
    <col min="8199" max="8199" width="10.8984375" style="23" bestFit="1" customWidth="1"/>
    <col min="8200" max="8200" width="18" style="23" customWidth="1"/>
    <col min="8201" max="8202" width="10.8984375" style="23" customWidth="1"/>
    <col min="8203" max="8203" width="9" style="23"/>
    <col min="8204" max="8204" width="22.09765625" style="23" bestFit="1" customWidth="1"/>
    <col min="8205" max="8206" width="10.8984375" style="23" customWidth="1"/>
    <col min="8207" max="8207" width="8.09765625" style="23" customWidth="1"/>
    <col min="8208" max="8208" width="15.09765625" style="23" customWidth="1"/>
    <col min="8209" max="8210" width="10.8984375" style="23" customWidth="1"/>
    <col min="8211" max="8223" width="15.09765625" style="23" customWidth="1"/>
    <col min="8224" max="8452" width="9" style="23"/>
    <col min="8453" max="8453" width="18" style="23" customWidth="1"/>
    <col min="8454" max="8454" width="10.8984375" style="23" customWidth="1"/>
    <col min="8455" max="8455" width="10.8984375" style="23" bestFit="1" customWidth="1"/>
    <col min="8456" max="8456" width="18" style="23" customWidth="1"/>
    <col min="8457" max="8458" width="10.8984375" style="23" customWidth="1"/>
    <col min="8459" max="8459" width="9" style="23"/>
    <col min="8460" max="8460" width="22.09765625" style="23" bestFit="1" customWidth="1"/>
    <col min="8461" max="8462" width="10.8984375" style="23" customWidth="1"/>
    <col min="8463" max="8463" width="8.09765625" style="23" customWidth="1"/>
    <col min="8464" max="8464" width="15.09765625" style="23" customWidth="1"/>
    <col min="8465" max="8466" width="10.8984375" style="23" customWidth="1"/>
    <col min="8467" max="8479" width="15.09765625" style="23" customWidth="1"/>
    <col min="8480" max="8708" width="9" style="23"/>
    <col min="8709" max="8709" width="18" style="23" customWidth="1"/>
    <col min="8710" max="8710" width="10.8984375" style="23" customWidth="1"/>
    <col min="8711" max="8711" width="10.8984375" style="23" bestFit="1" customWidth="1"/>
    <col min="8712" max="8712" width="18" style="23" customWidth="1"/>
    <col min="8713" max="8714" width="10.8984375" style="23" customWidth="1"/>
    <col min="8715" max="8715" width="9" style="23"/>
    <col min="8716" max="8716" width="22.09765625" style="23" bestFit="1" customWidth="1"/>
    <col min="8717" max="8718" width="10.8984375" style="23" customWidth="1"/>
    <col min="8719" max="8719" width="8.09765625" style="23" customWidth="1"/>
    <col min="8720" max="8720" width="15.09765625" style="23" customWidth="1"/>
    <col min="8721" max="8722" width="10.8984375" style="23" customWidth="1"/>
    <col min="8723" max="8735" width="15.09765625" style="23" customWidth="1"/>
    <col min="8736" max="8964" width="9" style="23"/>
    <col min="8965" max="8965" width="18" style="23" customWidth="1"/>
    <col min="8966" max="8966" width="10.8984375" style="23" customWidth="1"/>
    <col min="8967" max="8967" width="10.8984375" style="23" bestFit="1" customWidth="1"/>
    <col min="8968" max="8968" width="18" style="23" customWidth="1"/>
    <col min="8969" max="8970" width="10.8984375" style="23" customWidth="1"/>
    <col min="8971" max="8971" width="9" style="23"/>
    <col min="8972" max="8972" width="22.09765625" style="23" bestFit="1" customWidth="1"/>
    <col min="8973" max="8974" width="10.8984375" style="23" customWidth="1"/>
    <col min="8975" max="8975" width="8.09765625" style="23" customWidth="1"/>
    <col min="8976" max="8976" width="15.09765625" style="23" customWidth="1"/>
    <col min="8977" max="8978" width="10.8984375" style="23" customWidth="1"/>
    <col min="8979" max="8991" width="15.09765625" style="23" customWidth="1"/>
    <col min="8992" max="9220" width="9" style="23"/>
    <col min="9221" max="9221" width="18" style="23" customWidth="1"/>
    <col min="9222" max="9222" width="10.8984375" style="23" customWidth="1"/>
    <col min="9223" max="9223" width="10.8984375" style="23" bestFit="1" customWidth="1"/>
    <col min="9224" max="9224" width="18" style="23" customWidth="1"/>
    <col min="9225" max="9226" width="10.8984375" style="23" customWidth="1"/>
    <col min="9227" max="9227" width="9" style="23"/>
    <col min="9228" max="9228" width="22.09765625" style="23" bestFit="1" customWidth="1"/>
    <col min="9229" max="9230" width="10.8984375" style="23" customWidth="1"/>
    <col min="9231" max="9231" width="8.09765625" style="23" customWidth="1"/>
    <col min="9232" max="9232" width="15.09765625" style="23" customWidth="1"/>
    <col min="9233" max="9234" width="10.8984375" style="23" customWidth="1"/>
    <col min="9235" max="9247" width="15.09765625" style="23" customWidth="1"/>
    <col min="9248" max="9476" width="9" style="23"/>
    <col min="9477" max="9477" width="18" style="23" customWidth="1"/>
    <col min="9478" max="9478" width="10.8984375" style="23" customWidth="1"/>
    <col min="9479" max="9479" width="10.8984375" style="23" bestFit="1" customWidth="1"/>
    <col min="9480" max="9480" width="18" style="23" customWidth="1"/>
    <col min="9481" max="9482" width="10.8984375" style="23" customWidth="1"/>
    <col min="9483" max="9483" width="9" style="23"/>
    <col min="9484" max="9484" width="22.09765625" style="23" bestFit="1" customWidth="1"/>
    <col min="9485" max="9486" width="10.8984375" style="23" customWidth="1"/>
    <col min="9487" max="9487" width="8.09765625" style="23" customWidth="1"/>
    <col min="9488" max="9488" width="15.09765625" style="23" customWidth="1"/>
    <col min="9489" max="9490" width="10.8984375" style="23" customWidth="1"/>
    <col min="9491" max="9503" width="15.09765625" style="23" customWidth="1"/>
    <col min="9504" max="9732" width="9" style="23"/>
    <col min="9733" max="9733" width="18" style="23" customWidth="1"/>
    <col min="9734" max="9734" width="10.8984375" style="23" customWidth="1"/>
    <col min="9735" max="9735" width="10.8984375" style="23" bestFit="1" customWidth="1"/>
    <col min="9736" max="9736" width="18" style="23" customWidth="1"/>
    <col min="9737" max="9738" width="10.8984375" style="23" customWidth="1"/>
    <col min="9739" max="9739" width="9" style="23"/>
    <col min="9740" max="9740" width="22.09765625" style="23" bestFit="1" customWidth="1"/>
    <col min="9741" max="9742" width="10.8984375" style="23" customWidth="1"/>
    <col min="9743" max="9743" width="8.09765625" style="23" customWidth="1"/>
    <col min="9744" max="9744" width="15.09765625" style="23" customWidth="1"/>
    <col min="9745" max="9746" width="10.8984375" style="23" customWidth="1"/>
    <col min="9747" max="9759" width="15.09765625" style="23" customWidth="1"/>
    <col min="9760" max="9988" width="9" style="23"/>
    <col min="9989" max="9989" width="18" style="23" customWidth="1"/>
    <col min="9990" max="9990" width="10.8984375" style="23" customWidth="1"/>
    <col min="9991" max="9991" width="10.8984375" style="23" bestFit="1" customWidth="1"/>
    <col min="9992" max="9992" width="18" style="23" customWidth="1"/>
    <col min="9993" max="9994" width="10.8984375" style="23" customWidth="1"/>
    <col min="9995" max="9995" width="9" style="23"/>
    <col min="9996" max="9996" width="22.09765625" style="23" bestFit="1" customWidth="1"/>
    <col min="9997" max="9998" width="10.8984375" style="23" customWidth="1"/>
    <col min="9999" max="9999" width="8.09765625" style="23" customWidth="1"/>
    <col min="10000" max="10000" width="15.09765625" style="23" customWidth="1"/>
    <col min="10001" max="10002" width="10.8984375" style="23" customWidth="1"/>
    <col min="10003" max="10015" width="15.09765625" style="23" customWidth="1"/>
    <col min="10016" max="10244" width="9" style="23"/>
    <col min="10245" max="10245" width="18" style="23" customWidth="1"/>
    <col min="10246" max="10246" width="10.8984375" style="23" customWidth="1"/>
    <col min="10247" max="10247" width="10.8984375" style="23" bestFit="1" customWidth="1"/>
    <col min="10248" max="10248" width="18" style="23" customWidth="1"/>
    <col min="10249" max="10250" width="10.8984375" style="23" customWidth="1"/>
    <col min="10251" max="10251" width="9" style="23"/>
    <col min="10252" max="10252" width="22.09765625" style="23" bestFit="1" customWidth="1"/>
    <col min="10253" max="10254" width="10.8984375" style="23" customWidth="1"/>
    <col min="10255" max="10255" width="8.09765625" style="23" customWidth="1"/>
    <col min="10256" max="10256" width="15.09765625" style="23" customWidth="1"/>
    <col min="10257" max="10258" width="10.8984375" style="23" customWidth="1"/>
    <col min="10259" max="10271" width="15.09765625" style="23" customWidth="1"/>
    <col min="10272" max="10500" width="9" style="23"/>
    <col min="10501" max="10501" width="18" style="23" customWidth="1"/>
    <col min="10502" max="10502" width="10.8984375" style="23" customWidth="1"/>
    <col min="10503" max="10503" width="10.8984375" style="23" bestFit="1" customWidth="1"/>
    <col min="10504" max="10504" width="18" style="23" customWidth="1"/>
    <col min="10505" max="10506" width="10.8984375" style="23" customWidth="1"/>
    <col min="10507" max="10507" width="9" style="23"/>
    <col min="10508" max="10508" width="22.09765625" style="23" bestFit="1" customWidth="1"/>
    <col min="10509" max="10510" width="10.8984375" style="23" customWidth="1"/>
    <col min="10511" max="10511" width="8.09765625" style="23" customWidth="1"/>
    <col min="10512" max="10512" width="15.09765625" style="23" customWidth="1"/>
    <col min="10513" max="10514" width="10.8984375" style="23" customWidth="1"/>
    <col min="10515" max="10527" width="15.09765625" style="23" customWidth="1"/>
    <col min="10528" max="10756" width="9" style="23"/>
    <col min="10757" max="10757" width="18" style="23" customWidth="1"/>
    <col min="10758" max="10758" width="10.8984375" style="23" customWidth="1"/>
    <col min="10759" max="10759" width="10.8984375" style="23" bestFit="1" customWidth="1"/>
    <col min="10760" max="10760" width="18" style="23" customWidth="1"/>
    <col min="10761" max="10762" width="10.8984375" style="23" customWidth="1"/>
    <col min="10763" max="10763" width="9" style="23"/>
    <col min="10764" max="10764" width="22.09765625" style="23" bestFit="1" customWidth="1"/>
    <col min="10765" max="10766" width="10.8984375" style="23" customWidth="1"/>
    <col min="10767" max="10767" width="8.09765625" style="23" customWidth="1"/>
    <col min="10768" max="10768" width="15.09765625" style="23" customWidth="1"/>
    <col min="10769" max="10770" width="10.8984375" style="23" customWidth="1"/>
    <col min="10771" max="10783" width="15.09765625" style="23" customWidth="1"/>
    <col min="10784" max="11012" width="9" style="23"/>
    <col min="11013" max="11013" width="18" style="23" customWidth="1"/>
    <col min="11014" max="11014" width="10.8984375" style="23" customWidth="1"/>
    <col min="11015" max="11015" width="10.8984375" style="23" bestFit="1" customWidth="1"/>
    <col min="11016" max="11016" width="18" style="23" customWidth="1"/>
    <col min="11017" max="11018" width="10.8984375" style="23" customWidth="1"/>
    <col min="11019" max="11019" width="9" style="23"/>
    <col min="11020" max="11020" width="22.09765625" style="23" bestFit="1" customWidth="1"/>
    <col min="11021" max="11022" width="10.8984375" style="23" customWidth="1"/>
    <col min="11023" max="11023" width="8.09765625" style="23" customWidth="1"/>
    <col min="11024" max="11024" width="15.09765625" style="23" customWidth="1"/>
    <col min="11025" max="11026" width="10.8984375" style="23" customWidth="1"/>
    <col min="11027" max="11039" width="15.09765625" style="23" customWidth="1"/>
    <col min="11040" max="11268" width="9" style="23"/>
    <col min="11269" max="11269" width="18" style="23" customWidth="1"/>
    <col min="11270" max="11270" width="10.8984375" style="23" customWidth="1"/>
    <col min="11271" max="11271" width="10.8984375" style="23" bestFit="1" customWidth="1"/>
    <col min="11272" max="11272" width="18" style="23" customWidth="1"/>
    <col min="11273" max="11274" width="10.8984375" style="23" customWidth="1"/>
    <col min="11275" max="11275" width="9" style="23"/>
    <col min="11276" max="11276" width="22.09765625" style="23" bestFit="1" customWidth="1"/>
    <col min="11277" max="11278" width="10.8984375" style="23" customWidth="1"/>
    <col min="11279" max="11279" width="8.09765625" style="23" customWidth="1"/>
    <col min="11280" max="11280" width="15.09765625" style="23" customWidth="1"/>
    <col min="11281" max="11282" width="10.8984375" style="23" customWidth="1"/>
    <col min="11283" max="11295" width="15.09765625" style="23" customWidth="1"/>
    <col min="11296" max="11524" width="9" style="23"/>
    <col min="11525" max="11525" width="18" style="23" customWidth="1"/>
    <col min="11526" max="11526" width="10.8984375" style="23" customWidth="1"/>
    <col min="11527" max="11527" width="10.8984375" style="23" bestFit="1" customWidth="1"/>
    <col min="11528" max="11528" width="18" style="23" customWidth="1"/>
    <col min="11529" max="11530" width="10.8984375" style="23" customWidth="1"/>
    <col min="11531" max="11531" width="9" style="23"/>
    <col min="11532" max="11532" width="22.09765625" style="23" bestFit="1" customWidth="1"/>
    <col min="11533" max="11534" width="10.8984375" style="23" customWidth="1"/>
    <col min="11535" max="11535" width="8.09765625" style="23" customWidth="1"/>
    <col min="11536" max="11536" width="15.09765625" style="23" customWidth="1"/>
    <col min="11537" max="11538" width="10.8984375" style="23" customWidth="1"/>
    <col min="11539" max="11551" width="15.09765625" style="23" customWidth="1"/>
    <col min="11552" max="11780" width="9" style="23"/>
    <col min="11781" max="11781" width="18" style="23" customWidth="1"/>
    <col min="11782" max="11782" width="10.8984375" style="23" customWidth="1"/>
    <col min="11783" max="11783" width="10.8984375" style="23" bestFit="1" customWidth="1"/>
    <col min="11784" max="11784" width="18" style="23" customWidth="1"/>
    <col min="11785" max="11786" width="10.8984375" style="23" customWidth="1"/>
    <col min="11787" max="11787" width="9" style="23"/>
    <col min="11788" max="11788" width="22.09765625" style="23" bestFit="1" customWidth="1"/>
    <col min="11789" max="11790" width="10.8984375" style="23" customWidth="1"/>
    <col min="11791" max="11791" width="8.09765625" style="23" customWidth="1"/>
    <col min="11792" max="11792" width="15.09765625" style="23" customWidth="1"/>
    <col min="11793" max="11794" width="10.8984375" style="23" customWidth="1"/>
    <col min="11795" max="11807" width="15.09765625" style="23" customWidth="1"/>
    <col min="11808" max="12036" width="9" style="23"/>
    <col min="12037" max="12037" width="18" style="23" customWidth="1"/>
    <col min="12038" max="12038" width="10.8984375" style="23" customWidth="1"/>
    <col min="12039" max="12039" width="10.8984375" style="23" bestFit="1" customWidth="1"/>
    <col min="12040" max="12040" width="18" style="23" customWidth="1"/>
    <col min="12041" max="12042" width="10.8984375" style="23" customWidth="1"/>
    <col min="12043" max="12043" width="9" style="23"/>
    <col min="12044" max="12044" width="22.09765625" style="23" bestFit="1" customWidth="1"/>
    <col min="12045" max="12046" width="10.8984375" style="23" customWidth="1"/>
    <col min="12047" max="12047" width="8.09765625" style="23" customWidth="1"/>
    <col min="12048" max="12048" width="15.09765625" style="23" customWidth="1"/>
    <col min="12049" max="12050" width="10.8984375" style="23" customWidth="1"/>
    <col min="12051" max="12063" width="15.09765625" style="23" customWidth="1"/>
    <col min="12064" max="12292" width="9" style="23"/>
    <col min="12293" max="12293" width="18" style="23" customWidth="1"/>
    <col min="12294" max="12294" width="10.8984375" style="23" customWidth="1"/>
    <col min="12295" max="12295" width="10.8984375" style="23" bestFit="1" customWidth="1"/>
    <col min="12296" max="12296" width="18" style="23" customWidth="1"/>
    <col min="12297" max="12298" width="10.8984375" style="23" customWidth="1"/>
    <col min="12299" max="12299" width="9" style="23"/>
    <col min="12300" max="12300" width="22.09765625" style="23" bestFit="1" customWidth="1"/>
    <col min="12301" max="12302" width="10.8984375" style="23" customWidth="1"/>
    <col min="12303" max="12303" width="8.09765625" style="23" customWidth="1"/>
    <col min="12304" max="12304" width="15.09765625" style="23" customWidth="1"/>
    <col min="12305" max="12306" width="10.8984375" style="23" customWidth="1"/>
    <col min="12307" max="12319" width="15.09765625" style="23" customWidth="1"/>
    <col min="12320" max="12548" width="9" style="23"/>
    <col min="12549" max="12549" width="18" style="23" customWidth="1"/>
    <col min="12550" max="12550" width="10.8984375" style="23" customWidth="1"/>
    <col min="12551" max="12551" width="10.8984375" style="23" bestFit="1" customWidth="1"/>
    <col min="12552" max="12552" width="18" style="23" customWidth="1"/>
    <col min="12553" max="12554" width="10.8984375" style="23" customWidth="1"/>
    <col min="12555" max="12555" width="9" style="23"/>
    <col min="12556" max="12556" width="22.09765625" style="23" bestFit="1" customWidth="1"/>
    <col min="12557" max="12558" width="10.8984375" style="23" customWidth="1"/>
    <col min="12559" max="12559" width="8.09765625" style="23" customWidth="1"/>
    <col min="12560" max="12560" width="15.09765625" style="23" customWidth="1"/>
    <col min="12561" max="12562" width="10.8984375" style="23" customWidth="1"/>
    <col min="12563" max="12575" width="15.09765625" style="23" customWidth="1"/>
    <col min="12576" max="12804" width="9" style="23"/>
    <col min="12805" max="12805" width="18" style="23" customWidth="1"/>
    <col min="12806" max="12806" width="10.8984375" style="23" customWidth="1"/>
    <col min="12807" max="12807" width="10.8984375" style="23" bestFit="1" customWidth="1"/>
    <col min="12808" max="12808" width="18" style="23" customWidth="1"/>
    <col min="12809" max="12810" width="10.8984375" style="23" customWidth="1"/>
    <col min="12811" max="12811" width="9" style="23"/>
    <col min="12812" max="12812" width="22.09765625" style="23" bestFit="1" customWidth="1"/>
    <col min="12813" max="12814" width="10.8984375" style="23" customWidth="1"/>
    <col min="12815" max="12815" width="8.09765625" style="23" customWidth="1"/>
    <col min="12816" max="12816" width="15.09765625" style="23" customWidth="1"/>
    <col min="12817" max="12818" width="10.8984375" style="23" customWidth="1"/>
    <col min="12819" max="12831" width="15.09765625" style="23" customWidth="1"/>
    <col min="12832" max="13060" width="9" style="23"/>
    <col min="13061" max="13061" width="18" style="23" customWidth="1"/>
    <col min="13062" max="13062" width="10.8984375" style="23" customWidth="1"/>
    <col min="13063" max="13063" width="10.8984375" style="23" bestFit="1" customWidth="1"/>
    <col min="13064" max="13064" width="18" style="23" customWidth="1"/>
    <col min="13065" max="13066" width="10.8984375" style="23" customWidth="1"/>
    <col min="13067" max="13067" width="9" style="23"/>
    <col min="13068" max="13068" width="22.09765625" style="23" bestFit="1" customWidth="1"/>
    <col min="13069" max="13070" width="10.8984375" style="23" customWidth="1"/>
    <col min="13071" max="13071" width="8.09765625" style="23" customWidth="1"/>
    <col min="13072" max="13072" width="15.09765625" style="23" customWidth="1"/>
    <col min="13073" max="13074" width="10.8984375" style="23" customWidth="1"/>
    <col min="13075" max="13087" width="15.09765625" style="23" customWidth="1"/>
    <col min="13088" max="13316" width="9" style="23"/>
    <col min="13317" max="13317" width="18" style="23" customWidth="1"/>
    <col min="13318" max="13318" width="10.8984375" style="23" customWidth="1"/>
    <col min="13319" max="13319" width="10.8984375" style="23" bestFit="1" customWidth="1"/>
    <col min="13320" max="13320" width="18" style="23" customWidth="1"/>
    <col min="13321" max="13322" width="10.8984375" style="23" customWidth="1"/>
    <col min="13323" max="13323" width="9" style="23"/>
    <col min="13324" max="13324" width="22.09765625" style="23" bestFit="1" customWidth="1"/>
    <col min="13325" max="13326" width="10.8984375" style="23" customWidth="1"/>
    <col min="13327" max="13327" width="8.09765625" style="23" customWidth="1"/>
    <col min="13328" max="13328" width="15.09765625" style="23" customWidth="1"/>
    <col min="13329" max="13330" width="10.8984375" style="23" customWidth="1"/>
    <col min="13331" max="13343" width="15.09765625" style="23" customWidth="1"/>
    <col min="13344" max="13572" width="9" style="23"/>
    <col min="13573" max="13573" width="18" style="23" customWidth="1"/>
    <col min="13574" max="13574" width="10.8984375" style="23" customWidth="1"/>
    <col min="13575" max="13575" width="10.8984375" style="23" bestFit="1" customWidth="1"/>
    <col min="13576" max="13576" width="18" style="23" customWidth="1"/>
    <col min="13577" max="13578" width="10.8984375" style="23" customWidth="1"/>
    <col min="13579" max="13579" width="9" style="23"/>
    <col min="13580" max="13580" width="22.09765625" style="23" bestFit="1" customWidth="1"/>
    <col min="13581" max="13582" width="10.8984375" style="23" customWidth="1"/>
    <col min="13583" max="13583" width="8.09765625" style="23" customWidth="1"/>
    <col min="13584" max="13584" width="15.09765625" style="23" customWidth="1"/>
    <col min="13585" max="13586" width="10.8984375" style="23" customWidth="1"/>
    <col min="13587" max="13599" width="15.09765625" style="23" customWidth="1"/>
    <col min="13600" max="13828" width="9" style="23"/>
    <col min="13829" max="13829" width="18" style="23" customWidth="1"/>
    <col min="13830" max="13830" width="10.8984375" style="23" customWidth="1"/>
    <col min="13831" max="13831" width="10.8984375" style="23" bestFit="1" customWidth="1"/>
    <col min="13832" max="13832" width="18" style="23" customWidth="1"/>
    <col min="13833" max="13834" width="10.8984375" style="23" customWidth="1"/>
    <col min="13835" max="13835" width="9" style="23"/>
    <col min="13836" max="13836" width="22.09765625" style="23" bestFit="1" customWidth="1"/>
    <col min="13837" max="13838" width="10.8984375" style="23" customWidth="1"/>
    <col min="13839" max="13839" width="8.09765625" style="23" customWidth="1"/>
    <col min="13840" max="13840" width="15.09765625" style="23" customWidth="1"/>
    <col min="13841" max="13842" width="10.8984375" style="23" customWidth="1"/>
    <col min="13843" max="13855" width="15.09765625" style="23" customWidth="1"/>
    <col min="13856" max="14084" width="9" style="23"/>
    <col min="14085" max="14085" width="18" style="23" customWidth="1"/>
    <col min="14086" max="14086" width="10.8984375" style="23" customWidth="1"/>
    <col min="14087" max="14087" width="10.8984375" style="23" bestFit="1" customWidth="1"/>
    <col min="14088" max="14088" width="18" style="23" customWidth="1"/>
    <col min="14089" max="14090" width="10.8984375" style="23" customWidth="1"/>
    <col min="14091" max="14091" width="9" style="23"/>
    <col min="14092" max="14092" width="22.09765625" style="23" bestFit="1" customWidth="1"/>
    <col min="14093" max="14094" width="10.8984375" style="23" customWidth="1"/>
    <col min="14095" max="14095" width="8.09765625" style="23" customWidth="1"/>
    <col min="14096" max="14096" width="15.09765625" style="23" customWidth="1"/>
    <col min="14097" max="14098" width="10.8984375" style="23" customWidth="1"/>
    <col min="14099" max="14111" width="15.09765625" style="23" customWidth="1"/>
    <col min="14112" max="14340" width="9" style="23"/>
    <col min="14341" max="14341" width="18" style="23" customWidth="1"/>
    <col min="14342" max="14342" width="10.8984375" style="23" customWidth="1"/>
    <col min="14343" max="14343" width="10.8984375" style="23" bestFit="1" customWidth="1"/>
    <col min="14344" max="14344" width="18" style="23" customWidth="1"/>
    <col min="14345" max="14346" width="10.8984375" style="23" customWidth="1"/>
    <col min="14347" max="14347" width="9" style="23"/>
    <col min="14348" max="14348" width="22.09765625" style="23" bestFit="1" customWidth="1"/>
    <col min="14349" max="14350" width="10.8984375" style="23" customWidth="1"/>
    <col min="14351" max="14351" width="8.09765625" style="23" customWidth="1"/>
    <col min="14352" max="14352" width="15.09765625" style="23" customWidth="1"/>
    <col min="14353" max="14354" width="10.8984375" style="23" customWidth="1"/>
    <col min="14355" max="14367" width="15.09765625" style="23" customWidth="1"/>
    <col min="14368" max="14596" width="9" style="23"/>
    <col min="14597" max="14597" width="18" style="23" customWidth="1"/>
    <col min="14598" max="14598" width="10.8984375" style="23" customWidth="1"/>
    <col min="14599" max="14599" width="10.8984375" style="23" bestFit="1" customWidth="1"/>
    <col min="14600" max="14600" width="18" style="23" customWidth="1"/>
    <col min="14601" max="14602" width="10.8984375" style="23" customWidth="1"/>
    <col min="14603" max="14603" width="9" style="23"/>
    <col min="14604" max="14604" width="22.09765625" style="23" bestFit="1" customWidth="1"/>
    <col min="14605" max="14606" width="10.8984375" style="23" customWidth="1"/>
    <col min="14607" max="14607" width="8.09765625" style="23" customWidth="1"/>
    <col min="14608" max="14608" width="15.09765625" style="23" customWidth="1"/>
    <col min="14609" max="14610" width="10.8984375" style="23" customWidth="1"/>
    <col min="14611" max="14623" width="15.09765625" style="23" customWidth="1"/>
    <col min="14624" max="14852" width="9" style="23"/>
    <col min="14853" max="14853" width="18" style="23" customWidth="1"/>
    <col min="14854" max="14854" width="10.8984375" style="23" customWidth="1"/>
    <col min="14855" max="14855" width="10.8984375" style="23" bestFit="1" customWidth="1"/>
    <col min="14856" max="14856" width="18" style="23" customWidth="1"/>
    <col min="14857" max="14858" width="10.8984375" style="23" customWidth="1"/>
    <col min="14859" max="14859" width="9" style="23"/>
    <col min="14860" max="14860" width="22.09765625" style="23" bestFit="1" customWidth="1"/>
    <col min="14861" max="14862" width="10.8984375" style="23" customWidth="1"/>
    <col min="14863" max="14863" width="8.09765625" style="23" customWidth="1"/>
    <col min="14864" max="14864" width="15.09765625" style="23" customWidth="1"/>
    <col min="14865" max="14866" width="10.8984375" style="23" customWidth="1"/>
    <col min="14867" max="14879" width="15.09765625" style="23" customWidth="1"/>
    <col min="14880" max="15108" width="9" style="23"/>
    <col min="15109" max="15109" width="18" style="23" customWidth="1"/>
    <col min="15110" max="15110" width="10.8984375" style="23" customWidth="1"/>
    <col min="15111" max="15111" width="10.8984375" style="23" bestFit="1" customWidth="1"/>
    <col min="15112" max="15112" width="18" style="23" customWidth="1"/>
    <col min="15113" max="15114" width="10.8984375" style="23" customWidth="1"/>
    <col min="15115" max="15115" width="9" style="23"/>
    <col min="15116" max="15116" width="22.09765625" style="23" bestFit="1" customWidth="1"/>
    <col min="15117" max="15118" width="10.8984375" style="23" customWidth="1"/>
    <col min="15119" max="15119" width="8.09765625" style="23" customWidth="1"/>
    <col min="15120" max="15120" width="15.09765625" style="23" customWidth="1"/>
    <col min="15121" max="15122" width="10.8984375" style="23" customWidth="1"/>
    <col min="15123" max="15135" width="15.09765625" style="23" customWidth="1"/>
    <col min="15136" max="15364" width="9" style="23"/>
    <col min="15365" max="15365" width="18" style="23" customWidth="1"/>
    <col min="15366" max="15366" width="10.8984375" style="23" customWidth="1"/>
    <col min="15367" max="15367" width="10.8984375" style="23" bestFit="1" customWidth="1"/>
    <col min="15368" max="15368" width="18" style="23" customWidth="1"/>
    <col min="15369" max="15370" width="10.8984375" style="23" customWidth="1"/>
    <col min="15371" max="15371" width="9" style="23"/>
    <col min="15372" max="15372" width="22.09765625" style="23" bestFit="1" customWidth="1"/>
    <col min="15373" max="15374" width="10.8984375" style="23" customWidth="1"/>
    <col min="15375" max="15375" width="8.09765625" style="23" customWidth="1"/>
    <col min="15376" max="15376" width="15.09765625" style="23" customWidth="1"/>
    <col min="15377" max="15378" width="10.8984375" style="23" customWidth="1"/>
    <col min="15379" max="15391" width="15.09765625" style="23" customWidth="1"/>
    <col min="15392" max="15620" width="9" style="23"/>
    <col min="15621" max="15621" width="18" style="23" customWidth="1"/>
    <col min="15622" max="15622" width="10.8984375" style="23" customWidth="1"/>
    <col min="15623" max="15623" width="10.8984375" style="23" bestFit="1" customWidth="1"/>
    <col min="15624" max="15624" width="18" style="23" customWidth="1"/>
    <col min="15625" max="15626" width="10.8984375" style="23" customWidth="1"/>
    <col min="15627" max="15627" width="9" style="23"/>
    <col min="15628" max="15628" width="22.09765625" style="23" bestFit="1" customWidth="1"/>
    <col min="15629" max="15630" width="10.8984375" style="23" customWidth="1"/>
    <col min="15631" max="15631" width="8.09765625" style="23" customWidth="1"/>
    <col min="15632" max="15632" width="15.09765625" style="23" customWidth="1"/>
    <col min="15633" max="15634" width="10.8984375" style="23" customWidth="1"/>
    <col min="15635" max="15647" width="15.09765625" style="23" customWidth="1"/>
    <col min="15648" max="15876" width="9" style="23"/>
    <col min="15877" max="15877" width="18" style="23" customWidth="1"/>
    <col min="15878" max="15878" width="10.8984375" style="23" customWidth="1"/>
    <col min="15879" max="15879" width="10.8984375" style="23" bestFit="1" customWidth="1"/>
    <col min="15880" max="15880" width="18" style="23" customWidth="1"/>
    <col min="15881" max="15882" width="10.8984375" style="23" customWidth="1"/>
    <col min="15883" max="15883" width="9" style="23"/>
    <col min="15884" max="15884" width="22.09765625" style="23" bestFit="1" customWidth="1"/>
    <col min="15885" max="15886" width="10.8984375" style="23" customWidth="1"/>
    <col min="15887" max="15887" width="8.09765625" style="23" customWidth="1"/>
    <col min="15888" max="15888" width="15.09765625" style="23" customWidth="1"/>
    <col min="15889" max="15890" width="10.8984375" style="23" customWidth="1"/>
    <col min="15891" max="15903" width="15.09765625" style="23" customWidth="1"/>
    <col min="15904" max="16132" width="9" style="23"/>
    <col min="16133" max="16133" width="18" style="23" customWidth="1"/>
    <col min="16134" max="16134" width="10.8984375" style="23" customWidth="1"/>
    <col min="16135" max="16135" width="10.8984375" style="23" bestFit="1" customWidth="1"/>
    <col min="16136" max="16136" width="18" style="23" customWidth="1"/>
    <col min="16137" max="16138" width="10.8984375" style="23" customWidth="1"/>
    <col min="16139" max="16139" width="9" style="23"/>
    <col min="16140" max="16140" width="22.09765625" style="23" bestFit="1" customWidth="1"/>
    <col min="16141" max="16142" width="10.8984375" style="23" customWidth="1"/>
    <col min="16143" max="16143" width="8.09765625" style="23" customWidth="1"/>
    <col min="16144" max="16144" width="15.09765625" style="23" customWidth="1"/>
    <col min="16145" max="16146" width="10.8984375" style="23" customWidth="1"/>
    <col min="16147" max="16159" width="15.09765625" style="23" customWidth="1"/>
    <col min="16160" max="16384" width="9" style="23"/>
  </cols>
  <sheetData>
    <row r="1" spans="1:255" ht="22.5" customHeight="1" x14ac:dyDescent="0.45">
      <c r="A1" s="173" t="s">
        <v>118</v>
      </c>
      <c r="B1" s="110"/>
      <c r="C1" s="173"/>
      <c r="D1" s="173"/>
      <c r="E1" s="459"/>
      <c r="F1" s="459"/>
      <c r="G1" s="110"/>
      <c r="H1" s="110"/>
      <c r="I1" s="110"/>
      <c r="J1" s="432"/>
      <c r="K1" s="460"/>
      <c r="L1" s="460"/>
      <c r="M1" s="460"/>
      <c r="N1" s="457"/>
      <c r="O1" s="461"/>
      <c r="P1" s="461"/>
      <c r="Q1" s="461"/>
      <c r="R1" s="461"/>
      <c r="S1" s="20"/>
      <c r="T1" s="21"/>
      <c r="U1" s="19"/>
      <c r="V1" s="22"/>
    </row>
    <row r="2" spans="1:255" ht="22.5" customHeight="1" thickBot="1" x14ac:dyDescent="0.5">
      <c r="A2" s="172"/>
      <c r="B2" s="172"/>
      <c r="C2" s="110"/>
      <c r="D2" s="110"/>
      <c r="E2" s="110"/>
      <c r="F2" s="110"/>
      <c r="G2" s="110"/>
      <c r="H2" s="110"/>
      <c r="I2" s="110"/>
      <c r="J2" s="110"/>
      <c r="K2" s="110"/>
      <c r="L2" s="110"/>
      <c r="M2" s="110"/>
      <c r="N2" s="110"/>
      <c r="O2" s="110"/>
      <c r="P2" s="110"/>
      <c r="Q2" s="110"/>
      <c r="R2" s="110"/>
      <c r="S2" s="20"/>
      <c r="T2" s="21"/>
      <c r="U2" s="19"/>
      <c r="V2" s="22"/>
    </row>
    <row r="3" spans="1:255" ht="20.399999999999999" customHeight="1" thickBot="1" x14ac:dyDescent="0.5">
      <c r="A3" s="179" t="s">
        <v>1</v>
      </c>
      <c r="B3" s="180" t="s">
        <v>31</v>
      </c>
      <c r="C3" s="181" t="s">
        <v>32</v>
      </c>
      <c r="D3" s="423" t="s">
        <v>71</v>
      </c>
      <c r="E3" s="179" t="s">
        <v>1</v>
      </c>
      <c r="F3" s="182" t="s">
        <v>31</v>
      </c>
      <c r="G3" s="183" t="s">
        <v>32</v>
      </c>
      <c r="H3" s="184" t="s">
        <v>71</v>
      </c>
      <c r="I3" s="185"/>
      <c r="J3" s="186" t="s">
        <v>1</v>
      </c>
      <c r="K3" s="187" t="s">
        <v>31</v>
      </c>
      <c r="L3" s="187" t="s">
        <v>32</v>
      </c>
      <c r="M3" s="188" t="s">
        <v>71</v>
      </c>
      <c r="N3" s="189"/>
      <c r="O3" s="594" t="s">
        <v>72</v>
      </c>
      <c r="P3" s="595"/>
      <c r="Q3" s="190" t="s">
        <v>31</v>
      </c>
      <c r="R3" s="191" t="s">
        <v>32</v>
      </c>
      <c r="S3" s="192" t="s">
        <v>71</v>
      </c>
      <c r="T3" s="24"/>
      <c r="U3" s="25" t="s">
        <v>2</v>
      </c>
      <c r="V3" s="26">
        <v>4000000</v>
      </c>
      <c r="W3" s="25"/>
      <c r="X3" s="25"/>
      <c r="Y3" s="25"/>
      <c r="Z3" s="25"/>
      <c r="AA3" s="25"/>
      <c r="AB3" s="25"/>
      <c r="AC3" s="25"/>
      <c r="AD3" s="25"/>
      <c r="AE3" s="25"/>
      <c r="AF3" s="25"/>
      <c r="AG3" s="25"/>
      <c r="AH3" s="25"/>
      <c r="AI3" s="25"/>
      <c r="AJ3" s="25"/>
      <c r="AK3" s="25"/>
      <c r="AL3" s="25"/>
      <c r="AM3" s="25"/>
      <c r="AN3" s="25"/>
      <c r="AO3" s="25"/>
      <c r="AP3" s="25"/>
      <c r="AQ3" s="25"/>
      <c r="AR3" s="25"/>
      <c r="AS3" s="25"/>
      <c r="AT3" s="25"/>
      <c r="AU3" s="25"/>
      <c r="AV3" s="25"/>
      <c r="AW3" s="25"/>
      <c r="AX3" s="25"/>
      <c r="AY3" s="25"/>
      <c r="AZ3" s="25"/>
      <c r="BA3" s="25"/>
      <c r="BB3" s="25"/>
      <c r="BC3" s="25"/>
      <c r="BD3" s="25"/>
      <c r="BE3" s="25"/>
      <c r="BF3" s="25"/>
      <c r="BG3" s="25"/>
      <c r="BH3" s="25"/>
      <c r="BI3" s="25"/>
      <c r="BJ3" s="25"/>
      <c r="BK3" s="25"/>
      <c r="BL3" s="25"/>
      <c r="BM3" s="25"/>
      <c r="BN3" s="25"/>
      <c r="BO3" s="25"/>
      <c r="BP3" s="25"/>
      <c r="BQ3" s="25"/>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row>
    <row r="4" spans="1:255" s="28" customFormat="1" ht="23.85" customHeight="1" thickTop="1" thickBot="1" x14ac:dyDescent="0.5">
      <c r="A4" s="193" t="s">
        <v>3</v>
      </c>
      <c r="B4" s="194"/>
      <c r="C4" s="195"/>
      <c r="D4" s="424">
        <f t="shared" ref="D4:D38" si="0">C4-B4</f>
        <v>0</v>
      </c>
      <c r="E4" s="196" t="s">
        <v>6</v>
      </c>
      <c r="F4" s="197"/>
      <c r="G4" s="198"/>
      <c r="H4" s="199">
        <f t="shared" ref="H4:H26" si="1">G4-F4</f>
        <v>0</v>
      </c>
      <c r="I4" s="200"/>
      <c r="J4" s="201" t="s">
        <v>73</v>
      </c>
      <c r="K4" s="202"/>
      <c r="L4" s="202"/>
      <c r="M4" s="203">
        <f t="shared" ref="M4:M25" si="2">L4-K4</f>
        <v>0</v>
      </c>
      <c r="N4" s="204"/>
      <c r="O4" s="596" t="s">
        <v>409</v>
      </c>
      <c r="P4" s="205" t="s">
        <v>4</v>
      </c>
      <c r="Q4" s="194"/>
      <c r="R4" s="206"/>
      <c r="S4" s="207">
        <f t="shared" ref="S4:S38" si="3">R4-Q4</f>
        <v>0</v>
      </c>
      <c r="T4" s="27"/>
      <c r="U4" s="589" t="s">
        <v>5</v>
      </c>
      <c r="V4" s="590"/>
    </row>
    <row r="5" spans="1:255" s="28" customFormat="1" ht="23.85" customHeight="1" thickTop="1" x14ac:dyDescent="0.45">
      <c r="A5" s="208" t="s">
        <v>74</v>
      </c>
      <c r="B5" s="209"/>
      <c r="C5" s="210"/>
      <c r="D5" s="425">
        <f t="shared" si="0"/>
        <v>0</v>
      </c>
      <c r="E5" s="211" t="s">
        <v>410</v>
      </c>
      <c r="F5" s="212"/>
      <c r="G5" s="213"/>
      <c r="H5" s="214">
        <f t="shared" si="1"/>
        <v>0</v>
      </c>
      <c r="I5" s="200"/>
      <c r="J5" s="215" t="s">
        <v>75</v>
      </c>
      <c r="K5" s="216"/>
      <c r="L5" s="216"/>
      <c r="M5" s="217">
        <f t="shared" si="2"/>
        <v>0</v>
      </c>
      <c r="N5" s="200"/>
      <c r="O5" s="597"/>
      <c r="P5" s="218" t="s">
        <v>411</v>
      </c>
      <c r="Q5" s="219"/>
      <c r="R5" s="220"/>
      <c r="S5" s="221">
        <f t="shared" si="3"/>
        <v>0</v>
      </c>
      <c r="T5" s="27"/>
      <c r="U5" s="29">
        <f>(SUM(Q4:Q6)+Q12)/$V$3</f>
        <v>0</v>
      </c>
      <c r="V5" s="30">
        <f>(SUM(R4:R6)+R12)/$V$3</f>
        <v>0</v>
      </c>
    </row>
    <row r="6" spans="1:255" s="28" customFormat="1" ht="23.85" customHeight="1" x14ac:dyDescent="0.45">
      <c r="A6" s="222" t="s">
        <v>76</v>
      </c>
      <c r="B6" s="223">
        <f>SUM(B4:B5)</f>
        <v>0</v>
      </c>
      <c r="C6" s="224">
        <f>SUM(C4:C5)</f>
        <v>0</v>
      </c>
      <c r="D6" s="426">
        <f t="shared" si="0"/>
        <v>0</v>
      </c>
      <c r="E6" s="225" t="s">
        <v>7</v>
      </c>
      <c r="F6" s="226">
        <f>SUM(F4:F5)</f>
        <v>0</v>
      </c>
      <c r="G6" s="227">
        <f>SUM(G4:G5)</f>
        <v>0</v>
      </c>
      <c r="H6" s="228">
        <f t="shared" si="1"/>
        <v>0</v>
      </c>
      <c r="I6" s="200"/>
      <c r="J6" s="229" t="s">
        <v>412</v>
      </c>
      <c r="K6" s="230"/>
      <c r="L6" s="231"/>
      <c r="M6" s="232">
        <f t="shared" si="2"/>
        <v>0</v>
      </c>
      <c r="N6" s="200"/>
      <c r="O6" s="597"/>
      <c r="P6" s="218" t="s">
        <v>79</v>
      </c>
      <c r="Q6" s="219"/>
      <c r="R6" s="220"/>
      <c r="S6" s="221">
        <f t="shared" si="3"/>
        <v>0</v>
      </c>
      <c r="T6" s="27"/>
      <c r="U6" s="589" t="s">
        <v>8</v>
      </c>
      <c r="V6" s="590"/>
      <c r="W6" s="31"/>
    </row>
    <row r="7" spans="1:255" s="28" customFormat="1" ht="23.85" customHeight="1" thickBot="1" x14ac:dyDescent="0.5">
      <c r="A7" s="233" t="s">
        <v>112</v>
      </c>
      <c r="B7" s="234"/>
      <c r="C7" s="195"/>
      <c r="D7" s="424">
        <f t="shared" si="0"/>
        <v>0</v>
      </c>
      <c r="E7" s="235" t="s">
        <v>413</v>
      </c>
      <c r="F7" s="236"/>
      <c r="G7" s="237"/>
      <c r="H7" s="238">
        <f t="shared" si="1"/>
        <v>0</v>
      </c>
      <c r="I7" s="200"/>
      <c r="J7" s="239" t="s">
        <v>78</v>
      </c>
      <c r="K7" s="240"/>
      <c r="L7" s="241"/>
      <c r="M7" s="242">
        <f t="shared" si="2"/>
        <v>0</v>
      </c>
      <c r="N7" s="200"/>
      <c r="O7" s="597"/>
      <c r="P7" s="218" t="s">
        <v>81</v>
      </c>
      <c r="Q7" s="219"/>
      <c r="R7" s="220"/>
      <c r="S7" s="221">
        <f t="shared" si="3"/>
        <v>0</v>
      </c>
      <c r="T7" s="32" t="e">
        <f>R7/(SUM(R4:R6))</f>
        <v>#DIV/0!</v>
      </c>
      <c r="U7" s="33" t="e">
        <f>K4/U5/12/10000</f>
        <v>#DIV/0!</v>
      </c>
      <c r="V7" s="34" t="e">
        <f>L4/V5/12/10000</f>
        <v>#DIV/0!</v>
      </c>
    </row>
    <row r="8" spans="1:255" s="28" customFormat="1" ht="23.85" customHeight="1" thickTop="1" thickBot="1" x14ac:dyDescent="0.5">
      <c r="A8" s="243" t="s">
        <v>414</v>
      </c>
      <c r="B8" s="244"/>
      <c r="C8" s="245"/>
      <c r="D8" s="425">
        <f t="shared" si="0"/>
        <v>0</v>
      </c>
      <c r="E8" s="208" t="s">
        <v>11</v>
      </c>
      <c r="F8" s="246"/>
      <c r="G8" s="247"/>
      <c r="H8" s="248">
        <f t="shared" si="1"/>
        <v>0</v>
      </c>
      <c r="I8" s="200"/>
      <c r="J8" s="249" t="s">
        <v>415</v>
      </c>
      <c r="K8" s="250">
        <f>K5+K6-K7</f>
        <v>0</v>
      </c>
      <c r="L8" s="251">
        <f>L5+L6-L7</f>
        <v>0</v>
      </c>
      <c r="M8" s="252">
        <f t="shared" si="2"/>
        <v>0</v>
      </c>
      <c r="N8" s="200"/>
      <c r="O8" s="597"/>
      <c r="P8" s="253" t="s">
        <v>83</v>
      </c>
      <c r="Q8" s="219"/>
      <c r="R8" s="220"/>
      <c r="S8" s="221">
        <f t="shared" si="3"/>
        <v>0</v>
      </c>
      <c r="T8" s="35" t="s">
        <v>9</v>
      </c>
      <c r="U8" s="589" t="s">
        <v>10</v>
      </c>
      <c r="V8" s="590"/>
    </row>
    <row r="9" spans="1:255" s="28" customFormat="1" ht="23.85" customHeight="1" thickTop="1" x14ac:dyDescent="0.45">
      <c r="A9" s="254" t="s">
        <v>80</v>
      </c>
      <c r="B9" s="223">
        <f>SUM(B7:B8)</f>
        <v>0</v>
      </c>
      <c r="C9" s="224">
        <f>SUM(C7:C8)</f>
        <v>0</v>
      </c>
      <c r="D9" s="426">
        <f t="shared" si="0"/>
        <v>0</v>
      </c>
      <c r="E9" s="208" t="s">
        <v>77</v>
      </c>
      <c r="F9" s="246"/>
      <c r="G9" s="247"/>
      <c r="H9" s="248">
        <f t="shared" si="1"/>
        <v>0</v>
      </c>
      <c r="I9" s="200"/>
      <c r="J9" s="255" t="s">
        <v>492</v>
      </c>
      <c r="K9" s="256">
        <f>SUM(K28:K30)</f>
        <v>0</v>
      </c>
      <c r="L9" s="256">
        <f>SUM(L28:L30)</f>
        <v>0</v>
      </c>
      <c r="M9" s="257">
        <f t="shared" si="2"/>
        <v>0</v>
      </c>
      <c r="N9" s="258"/>
      <c r="O9" s="597"/>
      <c r="P9" s="218" t="s">
        <v>85</v>
      </c>
      <c r="Q9" s="219"/>
      <c r="R9" s="220"/>
      <c r="S9" s="221">
        <f t="shared" si="3"/>
        <v>0</v>
      </c>
      <c r="T9" s="27"/>
      <c r="U9" s="33" t="e">
        <f>K9/U5/12/10000</f>
        <v>#DIV/0!</v>
      </c>
      <c r="V9" s="34" t="e">
        <f>L9/V5/12/10000</f>
        <v>#DIV/0!</v>
      </c>
    </row>
    <row r="10" spans="1:255" s="28" customFormat="1" ht="23.85" customHeight="1" thickBot="1" x14ac:dyDescent="0.5">
      <c r="A10" s="222" t="s">
        <v>82</v>
      </c>
      <c r="B10" s="259"/>
      <c r="C10" s="260"/>
      <c r="D10" s="426">
        <f t="shared" si="0"/>
        <v>0</v>
      </c>
      <c r="E10" s="208" t="s">
        <v>416</v>
      </c>
      <c r="F10" s="246"/>
      <c r="G10" s="247"/>
      <c r="H10" s="248">
        <f t="shared" si="1"/>
        <v>0</v>
      </c>
      <c r="I10" s="200"/>
      <c r="J10" s="249" t="s">
        <v>417</v>
      </c>
      <c r="K10" s="261">
        <f>K8+K9</f>
        <v>0</v>
      </c>
      <c r="L10" s="261">
        <f>L8+L9</f>
        <v>0</v>
      </c>
      <c r="M10" s="203">
        <f t="shared" si="2"/>
        <v>0</v>
      </c>
      <c r="N10" s="200"/>
      <c r="O10" s="597"/>
      <c r="P10" s="262" t="s">
        <v>86</v>
      </c>
      <c r="Q10" s="219"/>
      <c r="R10" s="220"/>
      <c r="S10" s="221">
        <f t="shared" si="3"/>
        <v>0</v>
      </c>
      <c r="T10" s="27"/>
      <c r="U10" s="76"/>
      <c r="V10" s="76"/>
    </row>
    <row r="11" spans="1:255" s="28" customFormat="1" ht="23.85" customHeight="1" thickTop="1" thickBot="1" x14ac:dyDescent="0.5">
      <c r="A11" s="263" t="s">
        <v>84</v>
      </c>
      <c r="B11" s="264">
        <f>B6+B9+B10</f>
        <v>0</v>
      </c>
      <c r="C11" s="265">
        <f>C6+C9+C10</f>
        <v>0</v>
      </c>
      <c r="D11" s="426">
        <f t="shared" si="0"/>
        <v>0</v>
      </c>
      <c r="E11" s="208" t="s">
        <v>418</v>
      </c>
      <c r="F11" s="246"/>
      <c r="G11" s="247"/>
      <c r="H11" s="248">
        <f t="shared" si="1"/>
        <v>0</v>
      </c>
      <c r="I11" s="200" t="s">
        <v>419</v>
      </c>
      <c r="J11" s="266" t="s">
        <v>420</v>
      </c>
      <c r="K11" s="267">
        <f>K4-K10</f>
        <v>0</v>
      </c>
      <c r="L11" s="268">
        <f>L4-L10</f>
        <v>0</v>
      </c>
      <c r="M11" s="269">
        <f t="shared" si="2"/>
        <v>0</v>
      </c>
      <c r="N11" s="200"/>
      <c r="O11" s="597"/>
      <c r="P11" s="270" t="s">
        <v>88</v>
      </c>
      <c r="Q11" s="219"/>
      <c r="R11" s="220"/>
      <c r="S11" s="221">
        <f t="shared" si="3"/>
        <v>0</v>
      </c>
      <c r="T11" s="27"/>
      <c r="U11" s="589" t="s">
        <v>12</v>
      </c>
      <c r="V11" s="590"/>
    </row>
    <row r="12" spans="1:255" s="28" customFormat="1" ht="23.85" customHeight="1" thickTop="1" thickBot="1" x14ac:dyDescent="0.5">
      <c r="A12" s="196" t="s">
        <v>421</v>
      </c>
      <c r="B12" s="234"/>
      <c r="C12" s="195"/>
      <c r="D12" s="424">
        <f t="shared" si="0"/>
        <v>0</v>
      </c>
      <c r="E12" s="208" t="s">
        <v>13</v>
      </c>
      <c r="F12" s="246"/>
      <c r="G12" s="247"/>
      <c r="H12" s="248">
        <f t="shared" si="1"/>
        <v>0</v>
      </c>
      <c r="I12" s="200" t="s">
        <v>422</v>
      </c>
      <c r="J12" s="271" t="s">
        <v>423</v>
      </c>
      <c r="K12" s="272">
        <f>Q38</f>
        <v>0</v>
      </c>
      <c r="L12" s="272">
        <f>R38</f>
        <v>0</v>
      </c>
      <c r="M12" s="203">
        <f t="shared" si="2"/>
        <v>0</v>
      </c>
      <c r="N12" s="200"/>
      <c r="O12" s="597"/>
      <c r="P12" s="218" t="s">
        <v>424</v>
      </c>
      <c r="Q12" s="273"/>
      <c r="R12" s="274"/>
      <c r="S12" s="221">
        <f t="shared" si="3"/>
        <v>0</v>
      </c>
      <c r="T12" s="27"/>
      <c r="U12" s="36" t="e">
        <f>Q8/SUM(Q4:Q7)</f>
        <v>#DIV/0!</v>
      </c>
      <c r="V12" s="37" t="e">
        <f>R8/SUM(R4:R7)</f>
        <v>#DIV/0!</v>
      </c>
    </row>
    <row r="13" spans="1:255" s="28" customFormat="1" ht="23.85" customHeight="1" thickTop="1" thickBot="1" x14ac:dyDescent="0.5">
      <c r="A13" s="275" t="s">
        <v>425</v>
      </c>
      <c r="B13" s="276"/>
      <c r="C13" s="277"/>
      <c r="D13" s="425">
        <f t="shared" si="0"/>
        <v>0</v>
      </c>
      <c r="E13" s="208" t="s">
        <v>14</v>
      </c>
      <c r="F13" s="246"/>
      <c r="G13" s="247"/>
      <c r="H13" s="248">
        <f t="shared" si="1"/>
        <v>0</v>
      </c>
      <c r="I13" s="200"/>
      <c r="J13" s="278" t="s">
        <v>426</v>
      </c>
      <c r="K13" s="267">
        <f>K11-Q38</f>
        <v>0</v>
      </c>
      <c r="L13" s="268">
        <f>L11-R38</f>
        <v>0</v>
      </c>
      <c r="M13" s="269">
        <f t="shared" si="2"/>
        <v>0</v>
      </c>
      <c r="N13" s="200"/>
      <c r="O13" s="598"/>
      <c r="P13" s="279" t="s">
        <v>427</v>
      </c>
      <c r="Q13" s="276"/>
      <c r="R13" s="280"/>
      <c r="S13" s="281">
        <f t="shared" si="3"/>
        <v>0</v>
      </c>
      <c r="T13" s="27"/>
    </row>
    <row r="14" spans="1:255" s="28" customFormat="1" ht="23.85" customHeight="1" thickTop="1" x14ac:dyDescent="0.45">
      <c r="A14" s="254" t="s">
        <v>87</v>
      </c>
      <c r="B14" s="223">
        <f>SUM(B12:B13)</f>
        <v>0</v>
      </c>
      <c r="C14" s="224">
        <f>SUM(C12:C13)</f>
        <v>0</v>
      </c>
      <c r="D14" s="426">
        <f t="shared" si="0"/>
        <v>0</v>
      </c>
      <c r="E14" s="282" t="s">
        <v>15</v>
      </c>
      <c r="F14" s="212"/>
      <c r="G14" s="213"/>
      <c r="H14" s="214">
        <f t="shared" si="1"/>
        <v>0</v>
      </c>
      <c r="I14" s="200"/>
      <c r="J14" s="283" t="s">
        <v>428</v>
      </c>
      <c r="K14" s="284"/>
      <c r="L14" s="216"/>
      <c r="M14" s="285">
        <f t="shared" si="2"/>
        <v>0</v>
      </c>
      <c r="N14" s="200"/>
      <c r="O14" s="607" t="s">
        <v>429</v>
      </c>
      <c r="P14" s="286" t="s">
        <v>430</v>
      </c>
      <c r="Q14" s="287"/>
      <c r="R14" s="288"/>
      <c r="S14" s="207">
        <f t="shared" si="3"/>
        <v>0</v>
      </c>
      <c r="T14" s="27"/>
    </row>
    <row r="15" spans="1:255" s="28" customFormat="1" ht="23.85" customHeight="1" x14ac:dyDescent="0.45">
      <c r="A15" s="193" t="s">
        <v>89</v>
      </c>
      <c r="B15" s="194"/>
      <c r="C15" s="195"/>
      <c r="D15" s="424">
        <f t="shared" si="0"/>
        <v>0</v>
      </c>
      <c r="E15" s="225" t="s">
        <v>17</v>
      </c>
      <c r="F15" s="289">
        <f>SUM(F7:F14)</f>
        <v>0</v>
      </c>
      <c r="G15" s="290">
        <f>SUM(G7:G14)</f>
        <v>0</v>
      </c>
      <c r="H15" s="228">
        <f t="shared" si="1"/>
        <v>0</v>
      </c>
      <c r="I15" s="200"/>
      <c r="J15" s="229" t="s">
        <v>431</v>
      </c>
      <c r="K15" s="230"/>
      <c r="L15" s="231"/>
      <c r="M15" s="291">
        <f t="shared" si="2"/>
        <v>0</v>
      </c>
      <c r="N15" s="200"/>
      <c r="O15" s="608"/>
      <c r="P15" s="218" t="s">
        <v>91</v>
      </c>
      <c r="Q15" s="273"/>
      <c r="R15" s="220"/>
      <c r="S15" s="221">
        <f t="shared" si="3"/>
        <v>0</v>
      </c>
      <c r="T15" s="27"/>
    </row>
    <row r="16" spans="1:255" s="28" customFormat="1" ht="23.85" customHeight="1" x14ac:dyDescent="0.45">
      <c r="A16" s="208" t="s">
        <v>90</v>
      </c>
      <c r="B16" s="219"/>
      <c r="C16" s="292"/>
      <c r="D16" s="427">
        <f t="shared" si="0"/>
        <v>0</v>
      </c>
      <c r="E16" s="293" t="s">
        <v>19</v>
      </c>
      <c r="F16" s="294">
        <f>F6+F15</f>
        <v>0</v>
      </c>
      <c r="G16" s="295">
        <f>G6+G15</f>
        <v>0</v>
      </c>
      <c r="H16" s="296">
        <f t="shared" si="1"/>
        <v>0</v>
      </c>
      <c r="I16" s="200"/>
      <c r="J16" s="297" t="s">
        <v>432</v>
      </c>
      <c r="K16" s="298"/>
      <c r="L16" s="299"/>
      <c r="M16" s="300">
        <f t="shared" si="2"/>
        <v>0</v>
      </c>
      <c r="N16" s="200"/>
      <c r="O16" s="608"/>
      <c r="P16" s="218" t="s">
        <v>16</v>
      </c>
      <c r="Q16" s="273"/>
      <c r="R16" s="220"/>
      <c r="S16" s="221">
        <f t="shared" si="3"/>
        <v>0</v>
      </c>
      <c r="T16" s="27"/>
      <c r="U16" s="76"/>
    </row>
    <row r="17" spans="1:21" s="28" customFormat="1" ht="23.85" customHeight="1" x14ac:dyDescent="0.45">
      <c r="A17" s="208" t="s">
        <v>433</v>
      </c>
      <c r="B17" s="273"/>
      <c r="C17" s="301"/>
      <c r="D17" s="427">
        <f t="shared" si="0"/>
        <v>0</v>
      </c>
      <c r="E17" s="208" t="s">
        <v>114</v>
      </c>
      <c r="F17" s="302"/>
      <c r="G17" s="303"/>
      <c r="H17" s="238">
        <f t="shared" si="1"/>
        <v>0</v>
      </c>
      <c r="I17" s="200"/>
      <c r="J17" s="304" t="s">
        <v>434</v>
      </c>
      <c r="K17" s="305">
        <f>SUM(K14:K16)</f>
        <v>0</v>
      </c>
      <c r="L17" s="306">
        <f>SUM(L14:L16)</f>
        <v>0</v>
      </c>
      <c r="M17" s="307">
        <f t="shared" si="2"/>
        <v>0</v>
      </c>
      <c r="N17" s="200"/>
      <c r="O17" s="608"/>
      <c r="P17" s="253" t="s">
        <v>18</v>
      </c>
      <c r="Q17" s="273"/>
      <c r="R17" s="220"/>
      <c r="S17" s="221">
        <f t="shared" si="3"/>
        <v>0</v>
      </c>
      <c r="T17" s="27"/>
    </row>
    <row r="18" spans="1:21" s="28" customFormat="1" ht="23.85" customHeight="1" x14ac:dyDescent="0.45">
      <c r="A18" s="308" t="s">
        <v>92</v>
      </c>
      <c r="B18" s="276"/>
      <c r="C18" s="277"/>
      <c r="D18" s="425">
        <f t="shared" si="0"/>
        <v>0</v>
      </c>
      <c r="E18" s="208" t="s">
        <v>115</v>
      </c>
      <c r="F18" s="246"/>
      <c r="G18" s="247"/>
      <c r="H18" s="248">
        <f t="shared" si="1"/>
        <v>0</v>
      </c>
      <c r="I18" s="200"/>
      <c r="J18" s="309" t="s">
        <v>435</v>
      </c>
      <c r="K18" s="284"/>
      <c r="L18" s="216"/>
      <c r="M18" s="285">
        <f t="shared" si="2"/>
        <v>0</v>
      </c>
      <c r="N18" s="200"/>
      <c r="O18" s="608"/>
      <c r="P18" s="253" t="s">
        <v>436</v>
      </c>
      <c r="Q18" s="273"/>
      <c r="R18" s="274"/>
      <c r="S18" s="221">
        <f t="shared" si="3"/>
        <v>0</v>
      </c>
      <c r="T18" s="27"/>
    </row>
    <row r="19" spans="1:21" s="28" customFormat="1" ht="23.85" customHeight="1" x14ac:dyDescent="0.45">
      <c r="A19" s="254" t="s">
        <v>437</v>
      </c>
      <c r="B19" s="310">
        <f>SUM(B15:B18)</f>
        <v>0</v>
      </c>
      <c r="C19" s="224">
        <f>SUM(C15:C18)</f>
        <v>0</v>
      </c>
      <c r="D19" s="426">
        <f t="shared" si="0"/>
        <v>0</v>
      </c>
      <c r="E19" s="208" t="s">
        <v>20</v>
      </c>
      <c r="F19" s="246"/>
      <c r="G19" s="247"/>
      <c r="H19" s="248">
        <f t="shared" si="1"/>
        <v>0</v>
      </c>
      <c r="I19" s="200"/>
      <c r="J19" s="297" t="s">
        <v>438</v>
      </c>
      <c r="K19" s="311"/>
      <c r="L19" s="312"/>
      <c r="M19" s="300">
        <f t="shared" si="2"/>
        <v>0</v>
      </c>
      <c r="N19" s="200"/>
      <c r="O19" s="608"/>
      <c r="P19" s="218" t="s">
        <v>439</v>
      </c>
      <c r="Q19" s="273"/>
      <c r="R19" s="274"/>
      <c r="S19" s="221">
        <f t="shared" si="3"/>
        <v>0</v>
      </c>
      <c r="T19" s="27"/>
    </row>
    <row r="20" spans="1:21" s="28" customFormat="1" ht="23.85" customHeight="1" x14ac:dyDescent="0.45">
      <c r="A20" s="313" t="s">
        <v>93</v>
      </c>
      <c r="B20" s="314">
        <f>B11+B14+B19</f>
        <v>0</v>
      </c>
      <c r="C20" s="315">
        <f>C11+C14+C19</f>
        <v>0</v>
      </c>
      <c r="D20" s="428">
        <f t="shared" si="0"/>
        <v>0</v>
      </c>
      <c r="E20" s="211" t="s">
        <v>21</v>
      </c>
      <c r="F20" s="316"/>
      <c r="G20" s="317"/>
      <c r="H20" s="214">
        <f t="shared" si="1"/>
        <v>0</v>
      </c>
      <c r="I20" s="200"/>
      <c r="J20" s="304" t="s">
        <v>440</v>
      </c>
      <c r="K20" s="318">
        <f>SUM(K18:K19)</f>
        <v>0</v>
      </c>
      <c r="L20" s="319">
        <f>SUM(L18:L19)</f>
        <v>0</v>
      </c>
      <c r="M20" s="307">
        <f t="shared" si="2"/>
        <v>0</v>
      </c>
      <c r="N20" s="200"/>
      <c r="O20" s="609"/>
      <c r="P20" s="279" t="s">
        <v>113</v>
      </c>
      <c r="Q20" s="276"/>
      <c r="R20" s="280"/>
      <c r="S20" s="281">
        <f t="shared" si="3"/>
        <v>0</v>
      </c>
      <c r="T20" s="27"/>
    </row>
    <row r="21" spans="1:21" s="28" customFormat="1" ht="23.85" customHeight="1" thickBot="1" x14ac:dyDescent="0.5">
      <c r="A21" s="193" t="s">
        <v>94</v>
      </c>
      <c r="B21" s="194"/>
      <c r="C21" s="195"/>
      <c r="D21" s="424">
        <f t="shared" si="0"/>
        <v>0</v>
      </c>
      <c r="E21" s="293" t="s">
        <v>23</v>
      </c>
      <c r="F21" s="294">
        <f>SUM(F17:F20)</f>
        <v>0</v>
      </c>
      <c r="G21" s="295">
        <f>SUM(G17:G20)</f>
        <v>0</v>
      </c>
      <c r="H21" s="296">
        <f t="shared" si="1"/>
        <v>0</v>
      </c>
      <c r="I21" s="200"/>
      <c r="J21" s="320" t="s">
        <v>441</v>
      </c>
      <c r="K21" s="321">
        <f>K13+K17-K20</f>
        <v>0</v>
      </c>
      <c r="L21" s="322">
        <f>L13+L17-L20</f>
        <v>0</v>
      </c>
      <c r="M21" s="323">
        <f t="shared" si="2"/>
        <v>0</v>
      </c>
      <c r="N21" s="200"/>
      <c r="O21" s="607" t="s">
        <v>442</v>
      </c>
      <c r="P21" s="324" t="s">
        <v>22</v>
      </c>
      <c r="Q21" s="287"/>
      <c r="R21" s="206"/>
      <c r="S21" s="207">
        <f t="shared" si="3"/>
        <v>0</v>
      </c>
      <c r="T21" s="27"/>
      <c r="U21" s="77"/>
    </row>
    <row r="22" spans="1:21" s="28" customFormat="1" ht="23.85" customHeight="1" x14ac:dyDescent="0.45">
      <c r="A22" s="208" t="s">
        <v>95</v>
      </c>
      <c r="B22" s="219"/>
      <c r="C22" s="292"/>
      <c r="D22" s="427">
        <f t="shared" si="0"/>
        <v>0</v>
      </c>
      <c r="E22" s="325" t="s">
        <v>24</v>
      </c>
      <c r="F22" s="326">
        <f>F16+F21</f>
        <v>0</v>
      </c>
      <c r="G22" s="327">
        <f>G16+G21</f>
        <v>0</v>
      </c>
      <c r="H22" s="328">
        <f t="shared" si="1"/>
        <v>0</v>
      </c>
      <c r="I22" s="200"/>
      <c r="J22" s="329" t="s">
        <v>443</v>
      </c>
      <c r="K22" s="330"/>
      <c r="L22" s="331"/>
      <c r="M22" s="332">
        <f t="shared" si="2"/>
        <v>0</v>
      </c>
      <c r="N22" s="200"/>
      <c r="O22" s="608"/>
      <c r="P22" s="218" t="s">
        <v>444</v>
      </c>
      <c r="Q22" s="273"/>
      <c r="R22" s="220"/>
      <c r="S22" s="221">
        <f t="shared" si="3"/>
        <v>0</v>
      </c>
      <c r="T22" s="27"/>
    </row>
    <row r="23" spans="1:21" s="28" customFormat="1" ht="23.85" customHeight="1" x14ac:dyDescent="0.45">
      <c r="A23" s="208" t="s">
        <v>96</v>
      </c>
      <c r="B23" s="219"/>
      <c r="C23" s="292"/>
      <c r="D23" s="427">
        <f t="shared" si="0"/>
        <v>0</v>
      </c>
      <c r="E23" s="333" t="s">
        <v>26</v>
      </c>
      <c r="F23" s="334"/>
      <c r="G23" s="335"/>
      <c r="H23" s="228">
        <f t="shared" si="1"/>
        <v>0</v>
      </c>
      <c r="I23" s="200"/>
      <c r="J23" s="336" t="s">
        <v>445</v>
      </c>
      <c r="K23" s="337">
        <f>K21+K22</f>
        <v>0</v>
      </c>
      <c r="L23" s="338">
        <f>L21+L22</f>
        <v>0</v>
      </c>
      <c r="M23" s="339">
        <f t="shared" si="2"/>
        <v>0</v>
      </c>
      <c r="N23" s="200"/>
      <c r="O23" s="608"/>
      <c r="P23" s="218" t="s">
        <v>25</v>
      </c>
      <c r="Q23" s="273"/>
      <c r="R23" s="220"/>
      <c r="S23" s="221">
        <f t="shared" si="3"/>
        <v>0</v>
      </c>
      <c r="T23" s="27"/>
    </row>
    <row r="24" spans="1:21" s="28" customFormat="1" ht="23.85" customHeight="1" x14ac:dyDescent="0.45">
      <c r="A24" s="308" t="s">
        <v>97</v>
      </c>
      <c r="B24" s="209"/>
      <c r="C24" s="210"/>
      <c r="D24" s="425">
        <f t="shared" si="0"/>
        <v>0</v>
      </c>
      <c r="E24" s="308" t="s">
        <v>27</v>
      </c>
      <c r="F24" s="334"/>
      <c r="G24" s="335"/>
      <c r="H24" s="228">
        <f t="shared" si="1"/>
        <v>0</v>
      </c>
      <c r="I24" s="200"/>
      <c r="J24" s="340" t="s">
        <v>446</v>
      </c>
      <c r="K24" s="330"/>
      <c r="L24" s="331"/>
      <c r="M24" s="332">
        <f t="shared" si="2"/>
        <v>0</v>
      </c>
      <c r="N24" s="200"/>
      <c r="O24" s="608"/>
      <c r="P24" s="218" t="s">
        <v>98</v>
      </c>
      <c r="Q24" s="273"/>
      <c r="R24" s="220"/>
      <c r="S24" s="221">
        <f t="shared" si="3"/>
        <v>0</v>
      </c>
      <c r="T24" s="27"/>
    </row>
    <row r="25" spans="1:21" s="28" customFormat="1" ht="23.85" customHeight="1" thickBot="1" x14ac:dyDescent="0.5">
      <c r="A25" s="222" t="s">
        <v>99</v>
      </c>
      <c r="B25" s="223">
        <f>SUM(B21:B24)</f>
        <v>0</v>
      </c>
      <c r="C25" s="224">
        <f>SUM(C21:C24)</f>
        <v>0</v>
      </c>
      <c r="D25" s="426">
        <f t="shared" si="0"/>
        <v>0</v>
      </c>
      <c r="E25" s="333" t="s">
        <v>29</v>
      </c>
      <c r="F25" s="334"/>
      <c r="G25" s="335"/>
      <c r="H25" s="228">
        <f t="shared" si="1"/>
        <v>0</v>
      </c>
      <c r="I25" s="200"/>
      <c r="J25" s="341" t="s">
        <v>447</v>
      </c>
      <c r="K25" s="342">
        <f>K23-K24</f>
        <v>0</v>
      </c>
      <c r="L25" s="343">
        <f>L23-L24</f>
        <v>0</v>
      </c>
      <c r="M25" s="344">
        <f t="shared" si="2"/>
        <v>0</v>
      </c>
      <c r="N25" s="200"/>
      <c r="O25" s="608"/>
      <c r="P25" s="218" t="s">
        <v>28</v>
      </c>
      <c r="Q25" s="273"/>
      <c r="R25" s="220"/>
      <c r="S25" s="221">
        <f t="shared" si="3"/>
        <v>0</v>
      </c>
      <c r="T25" s="27"/>
    </row>
    <row r="26" spans="1:21" s="28" customFormat="1" ht="23.85" customHeight="1" thickBot="1" x14ac:dyDescent="0.5">
      <c r="A26" s="196" t="s">
        <v>448</v>
      </c>
      <c r="B26" s="194"/>
      <c r="C26" s="195"/>
      <c r="D26" s="424">
        <f t="shared" si="0"/>
        <v>0</v>
      </c>
      <c r="E26" s="333" t="s">
        <v>30</v>
      </c>
      <c r="F26" s="345"/>
      <c r="G26" s="346"/>
      <c r="H26" s="347">
        <f t="shared" si="1"/>
        <v>0</v>
      </c>
      <c r="I26" s="200"/>
      <c r="J26" s="348"/>
      <c r="K26" s="258"/>
      <c r="L26" s="258"/>
      <c r="M26" s="349"/>
      <c r="N26" s="200"/>
      <c r="O26" s="608"/>
      <c r="P26" s="218" t="s">
        <v>100</v>
      </c>
      <c r="Q26" s="273"/>
      <c r="R26" s="220"/>
      <c r="S26" s="221">
        <f t="shared" si="3"/>
        <v>0</v>
      </c>
      <c r="T26" s="27"/>
    </row>
    <row r="27" spans="1:21" s="28" customFormat="1" ht="23.85" customHeight="1" thickBot="1" x14ac:dyDescent="0.5">
      <c r="A27" s="208" t="s">
        <v>101</v>
      </c>
      <c r="B27" s="209"/>
      <c r="C27" s="210"/>
      <c r="D27" s="425">
        <f t="shared" si="0"/>
        <v>0</v>
      </c>
      <c r="E27" s="350"/>
      <c r="F27" s="351"/>
      <c r="G27" s="352"/>
      <c r="H27" s="353"/>
      <c r="I27" s="354"/>
      <c r="J27" s="355" t="s">
        <v>449</v>
      </c>
      <c r="K27" s="356" t="s">
        <v>31</v>
      </c>
      <c r="L27" s="356" t="s">
        <v>32</v>
      </c>
      <c r="M27" s="357" t="s">
        <v>71</v>
      </c>
      <c r="N27" s="200"/>
      <c r="O27" s="608"/>
      <c r="P27" s="218" t="s">
        <v>450</v>
      </c>
      <c r="Q27" s="273"/>
      <c r="R27" s="220"/>
      <c r="S27" s="221">
        <f t="shared" si="3"/>
        <v>0</v>
      </c>
      <c r="T27" s="27"/>
    </row>
    <row r="28" spans="1:21" s="28" customFormat="1" ht="23.85" customHeight="1" thickTop="1" x14ac:dyDescent="0.45">
      <c r="A28" s="254" t="s">
        <v>102</v>
      </c>
      <c r="B28" s="223">
        <f>SUM(B26:B27)</f>
        <v>0</v>
      </c>
      <c r="C28" s="224">
        <f>SUM(C26:C27)</f>
        <v>0</v>
      </c>
      <c r="D28" s="426">
        <f t="shared" si="0"/>
        <v>0</v>
      </c>
      <c r="E28" s="350"/>
      <c r="F28" s="351"/>
      <c r="G28" s="351"/>
      <c r="H28" s="358"/>
      <c r="I28" s="200"/>
      <c r="J28" s="359" t="s">
        <v>451</v>
      </c>
      <c r="K28" s="360"/>
      <c r="L28" s="360"/>
      <c r="M28" s="361">
        <f>L28-K28</f>
        <v>0</v>
      </c>
      <c r="N28" s="200"/>
      <c r="O28" s="608"/>
      <c r="P28" s="218" t="s">
        <v>103</v>
      </c>
      <c r="Q28" s="273"/>
      <c r="R28" s="220"/>
      <c r="S28" s="221">
        <f t="shared" si="3"/>
        <v>0</v>
      </c>
      <c r="T28" s="27"/>
    </row>
    <row r="29" spans="1:21" s="28" customFormat="1" ht="23.85" customHeight="1" x14ac:dyDescent="0.45">
      <c r="A29" s="193" t="s">
        <v>116</v>
      </c>
      <c r="B29" s="287"/>
      <c r="C29" s="362"/>
      <c r="D29" s="424">
        <f t="shared" si="0"/>
        <v>0</v>
      </c>
      <c r="E29" s="350"/>
      <c r="F29" s="351"/>
      <c r="G29" s="351"/>
      <c r="H29" s="358"/>
      <c r="I29" s="200"/>
      <c r="J29" s="363" t="s">
        <v>452</v>
      </c>
      <c r="K29" s="364"/>
      <c r="L29" s="364"/>
      <c r="M29" s="365">
        <f>L29-K29</f>
        <v>0</v>
      </c>
      <c r="N29" s="200"/>
      <c r="O29" s="608"/>
      <c r="P29" s="218" t="s">
        <v>453</v>
      </c>
      <c r="Q29" s="273"/>
      <c r="R29" s="274"/>
      <c r="S29" s="221">
        <f t="shared" si="3"/>
        <v>0</v>
      </c>
      <c r="T29" s="27"/>
    </row>
    <row r="30" spans="1:21" s="28" customFormat="1" ht="23.85" customHeight="1" x14ac:dyDescent="0.45">
      <c r="A30" s="208" t="s">
        <v>104</v>
      </c>
      <c r="B30" s="219"/>
      <c r="C30" s="292"/>
      <c r="D30" s="427">
        <f t="shared" si="0"/>
        <v>0</v>
      </c>
      <c r="E30" s="350"/>
      <c r="F30" s="351"/>
      <c r="G30" s="351"/>
      <c r="H30" s="358"/>
      <c r="I30" s="200"/>
      <c r="J30" s="366" t="s">
        <v>454</v>
      </c>
      <c r="K30" s="367"/>
      <c r="L30" s="367"/>
      <c r="M30" s="365">
        <f>L30-K30</f>
        <v>0</v>
      </c>
      <c r="N30" s="200"/>
      <c r="O30" s="609"/>
      <c r="P30" s="279" t="s">
        <v>58</v>
      </c>
      <c r="Q30" s="276"/>
      <c r="R30" s="368"/>
      <c r="S30" s="281">
        <f t="shared" si="3"/>
        <v>0</v>
      </c>
      <c r="T30" s="27"/>
      <c r="U30" s="78"/>
    </row>
    <row r="31" spans="1:21" s="28" customFormat="1" ht="23.85" customHeight="1" x14ac:dyDescent="0.45">
      <c r="A31" s="208" t="s">
        <v>105</v>
      </c>
      <c r="B31" s="219"/>
      <c r="C31" s="292"/>
      <c r="D31" s="427">
        <f t="shared" si="0"/>
        <v>0</v>
      </c>
      <c r="E31" s="350"/>
      <c r="F31" s="351"/>
      <c r="G31" s="351"/>
      <c r="H31" s="358"/>
      <c r="I31" s="200"/>
      <c r="J31" s="369" t="s">
        <v>455</v>
      </c>
      <c r="K31" s="367"/>
      <c r="L31" s="367"/>
      <c r="M31" s="365">
        <f>L31-K31</f>
        <v>0</v>
      </c>
      <c r="N31" s="200"/>
      <c r="O31" s="607" t="s">
        <v>456</v>
      </c>
      <c r="P31" s="218" t="s">
        <v>457</v>
      </c>
      <c r="Q31" s="287"/>
      <c r="R31" s="206"/>
      <c r="S31" s="207">
        <f t="shared" si="3"/>
        <v>0</v>
      </c>
      <c r="T31" s="27"/>
      <c r="U31" s="77"/>
    </row>
    <row r="32" spans="1:21" s="28" customFormat="1" ht="23.85" customHeight="1" thickBot="1" x14ac:dyDescent="0.5">
      <c r="A32" s="208" t="s">
        <v>117</v>
      </c>
      <c r="B32" s="273"/>
      <c r="C32" s="301"/>
      <c r="D32" s="427">
        <f t="shared" si="0"/>
        <v>0</v>
      </c>
      <c r="E32" s="350"/>
      <c r="F32" s="351"/>
      <c r="G32" s="351"/>
      <c r="H32" s="358"/>
      <c r="I32" s="200"/>
      <c r="J32" s="370" t="s">
        <v>458</v>
      </c>
      <c r="K32" s="371"/>
      <c r="L32" s="371"/>
      <c r="M32" s="372">
        <f>L32-K32</f>
        <v>0</v>
      </c>
      <c r="N32" s="200"/>
      <c r="O32" s="608"/>
      <c r="P32" s="218" t="s">
        <v>459</v>
      </c>
      <c r="Q32" s="273"/>
      <c r="R32" s="274"/>
      <c r="S32" s="221">
        <f t="shared" si="3"/>
        <v>0</v>
      </c>
      <c r="T32" s="27"/>
    </row>
    <row r="33" spans="1:255" s="28" customFormat="1" ht="23.85" customHeight="1" thickBot="1" x14ac:dyDescent="0.5">
      <c r="A33" s="282" t="s">
        <v>33</v>
      </c>
      <c r="B33" s="219"/>
      <c r="C33" s="292"/>
      <c r="D33" s="427">
        <f t="shared" si="0"/>
        <v>0</v>
      </c>
      <c r="E33" s="350"/>
      <c r="F33" s="351"/>
      <c r="G33" s="351"/>
      <c r="H33" s="358"/>
      <c r="I33" s="200"/>
      <c r="J33" s="351"/>
      <c r="K33" s="351"/>
      <c r="L33" s="351"/>
      <c r="M33" s="349"/>
      <c r="N33" s="200"/>
      <c r="O33" s="608"/>
      <c r="P33" s="218" t="s">
        <v>460</v>
      </c>
      <c r="Q33" s="273"/>
      <c r="R33" s="220"/>
      <c r="S33" s="221">
        <f t="shared" si="3"/>
        <v>0</v>
      </c>
      <c r="T33" s="27"/>
    </row>
    <row r="34" spans="1:255" s="28" customFormat="1" ht="23.85" customHeight="1" thickBot="1" x14ac:dyDescent="0.5">
      <c r="A34" s="275" t="s">
        <v>106</v>
      </c>
      <c r="B34" s="209"/>
      <c r="C34" s="210"/>
      <c r="D34" s="425">
        <f t="shared" si="0"/>
        <v>0</v>
      </c>
      <c r="E34" s="350"/>
      <c r="F34" s="351"/>
      <c r="G34" s="351"/>
      <c r="H34" s="358"/>
      <c r="I34" s="200"/>
      <c r="J34" s="355" t="str">
        <f>J12</f>
        <v>⑨販売管理費計＝㉘～㉛</v>
      </c>
      <c r="K34" s="356" t="s">
        <v>31</v>
      </c>
      <c r="L34" s="356" t="s">
        <v>32</v>
      </c>
      <c r="M34" s="357" t="s">
        <v>71</v>
      </c>
      <c r="N34" s="200"/>
      <c r="O34" s="608"/>
      <c r="P34" s="218" t="s">
        <v>461</v>
      </c>
      <c r="Q34" s="273"/>
      <c r="R34" s="220"/>
      <c r="S34" s="221">
        <f t="shared" si="3"/>
        <v>0</v>
      </c>
      <c r="T34" s="27"/>
    </row>
    <row r="35" spans="1:255" s="28" customFormat="1" ht="23.85" customHeight="1" thickTop="1" x14ac:dyDescent="0.45">
      <c r="A35" s="222" t="s">
        <v>107</v>
      </c>
      <c r="B35" s="223">
        <f>SUM(B29:B34)</f>
        <v>0</v>
      </c>
      <c r="C35" s="224">
        <f>SUM(C29:C34)</f>
        <v>0</v>
      </c>
      <c r="D35" s="426">
        <f t="shared" si="0"/>
        <v>0</v>
      </c>
      <c r="E35" s="350"/>
      <c r="F35" s="351"/>
      <c r="G35" s="373"/>
      <c r="H35" s="358"/>
      <c r="I35" s="354"/>
      <c r="J35" s="374" t="str">
        <f>O4</f>
        <v>㉘人件費</v>
      </c>
      <c r="K35" s="375">
        <f>SUM(Q4:Q13)</f>
        <v>0</v>
      </c>
      <c r="L35" s="375">
        <f>SUM(R4:R13)</f>
        <v>0</v>
      </c>
      <c r="M35" s="361">
        <f>L35-K35</f>
        <v>0</v>
      </c>
      <c r="N35" s="200"/>
      <c r="O35" s="608"/>
      <c r="P35" s="218" t="s">
        <v>462</v>
      </c>
      <c r="Q35" s="273"/>
      <c r="R35" s="220"/>
      <c r="S35" s="221">
        <f t="shared" si="3"/>
        <v>0</v>
      </c>
      <c r="T35" s="27"/>
    </row>
    <row r="36" spans="1:255" s="28" customFormat="1" ht="23.85" customHeight="1" x14ac:dyDescent="0.45">
      <c r="A36" s="313" t="s">
        <v>108</v>
      </c>
      <c r="B36" s="314">
        <f>B25+B28+B35</f>
        <v>0</v>
      </c>
      <c r="C36" s="315">
        <f>C25+C28+C35</f>
        <v>0</v>
      </c>
      <c r="D36" s="428">
        <f t="shared" si="0"/>
        <v>0</v>
      </c>
      <c r="E36" s="599" t="s">
        <v>463</v>
      </c>
      <c r="F36" s="601">
        <f>B38-F22</f>
        <v>0</v>
      </c>
      <c r="G36" s="603">
        <f>C38-G22</f>
        <v>0</v>
      </c>
      <c r="H36" s="605">
        <f>G36-F36</f>
        <v>0</v>
      </c>
      <c r="I36" s="200"/>
      <c r="J36" s="376" t="str">
        <f>O14</f>
        <v>㉙営業費・顧客費</v>
      </c>
      <c r="K36" s="377">
        <f>SUM(Q14:Q20)</f>
        <v>0</v>
      </c>
      <c r="L36" s="377">
        <f>SUM(R14:R20)</f>
        <v>0</v>
      </c>
      <c r="M36" s="365">
        <f>L36-K36</f>
        <v>0</v>
      </c>
      <c r="N36" s="200"/>
      <c r="O36" s="608"/>
      <c r="P36" s="378" t="s">
        <v>464</v>
      </c>
      <c r="Q36" s="273"/>
      <c r="R36" s="220"/>
      <c r="S36" s="221">
        <f t="shared" si="3"/>
        <v>0</v>
      </c>
      <c r="T36" s="39"/>
    </row>
    <row r="37" spans="1:255" s="28" customFormat="1" ht="23.85" customHeight="1" thickBot="1" x14ac:dyDescent="0.5">
      <c r="A37" s="313" t="s">
        <v>109</v>
      </c>
      <c r="B37" s="379"/>
      <c r="C37" s="380"/>
      <c r="D37" s="428">
        <f t="shared" si="0"/>
        <v>0</v>
      </c>
      <c r="E37" s="600"/>
      <c r="F37" s="602"/>
      <c r="G37" s="604"/>
      <c r="H37" s="606"/>
      <c r="I37" s="200"/>
      <c r="J37" s="376" t="str">
        <f>O21</f>
        <v>㉚維持費</v>
      </c>
      <c r="K37" s="377">
        <f>SUM(Q21:Q30)</f>
        <v>0</v>
      </c>
      <c r="L37" s="377">
        <f>SUM(R21:R30)</f>
        <v>0</v>
      </c>
      <c r="M37" s="365">
        <f>L37-K37</f>
        <v>0</v>
      </c>
      <c r="N37" s="200"/>
      <c r="O37" s="610"/>
      <c r="P37" s="381" t="s">
        <v>465</v>
      </c>
      <c r="Q37" s="382"/>
      <c r="R37" s="383"/>
      <c r="S37" s="384">
        <f t="shared" si="3"/>
        <v>0</v>
      </c>
      <c r="T37" s="38"/>
      <c r="W37" s="23"/>
    </row>
    <row r="38" spans="1:255" s="28" customFormat="1" ht="23.85" customHeight="1" thickTop="1" thickBot="1" x14ac:dyDescent="0.5">
      <c r="A38" s="385" t="s">
        <v>110</v>
      </c>
      <c r="B38" s="429">
        <f>B20+B36
+B37</f>
        <v>0</v>
      </c>
      <c r="C38" s="430">
        <f>C20+C36+C37</f>
        <v>0</v>
      </c>
      <c r="D38" s="431">
        <f t="shared" si="0"/>
        <v>0</v>
      </c>
      <c r="E38" s="386" t="s">
        <v>111</v>
      </c>
      <c r="F38" s="387">
        <f>F22+F36</f>
        <v>0</v>
      </c>
      <c r="G38" s="388">
        <f>G22+G36</f>
        <v>0</v>
      </c>
      <c r="H38" s="389">
        <f>G38-F38</f>
        <v>0</v>
      </c>
      <c r="I38" s="200"/>
      <c r="J38" s="390" t="str">
        <f>O31</f>
        <v>㉛その他経費</v>
      </c>
      <c r="K38" s="391">
        <f>SUM(Q31:Q37)</f>
        <v>0</v>
      </c>
      <c r="L38" s="391">
        <f>SUM(R31:R37)</f>
        <v>0</v>
      </c>
      <c r="M38" s="372">
        <f>L38-K38</f>
        <v>0</v>
      </c>
      <c r="N38" s="200"/>
      <c r="O38" s="591" t="s">
        <v>423</v>
      </c>
      <c r="P38" s="592"/>
      <c r="Q38" s="392">
        <f>SUM(Q4:Q37)</f>
        <v>0</v>
      </c>
      <c r="R38" s="393">
        <f>SUM(R4:R37)</f>
        <v>0</v>
      </c>
      <c r="S38" s="394">
        <f t="shared" si="3"/>
        <v>0</v>
      </c>
      <c r="T38" s="22"/>
      <c r="W38" s="23"/>
    </row>
    <row r="39" spans="1:255" s="41" customFormat="1" ht="23.85" customHeight="1" x14ac:dyDescent="0.45">
      <c r="A39" s="42"/>
      <c r="B39" s="22"/>
      <c r="C39" s="22"/>
      <c r="D39" s="22"/>
      <c r="H39" s="22"/>
      <c r="I39" s="22"/>
      <c r="O39" s="593" t="s">
        <v>407</v>
      </c>
      <c r="P39" s="593"/>
      <c r="Q39" s="458"/>
      <c r="R39" s="458"/>
      <c r="S39" s="22"/>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3"/>
      <c r="AS39" s="23"/>
      <c r="AT39" s="23"/>
      <c r="AU39" s="23"/>
      <c r="AV39" s="23"/>
      <c r="AW39" s="23"/>
      <c r="AX39" s="23"/>
      <c r="AY39" s="23"/>
      <c r="AZ39" s="23"/>
      <c r="BA39" s="23"/>
      <c r="BB39" s="23"/>
      <c r="BC39" s="23"/>
      <c r="BD39" s="23"/>
      <c r="BE39" s="23"/>
      <c r="BF39" s="23"/>
      <c r="BG39" s="23"/>
      <c r="BH39" s="23"/>
      <c r="BI39" s="23"/>
      <c r="BJ39" s="23"/>
      <c r="BK39" s="23"/>
      <c r="BL39" s="23"/>
      <c r="BM39" s="23"/>
      <c r="BN39" s="23"/>
      <c r="BO39" s="23"/>
      <c r="BP39" s="23"/>
      <c r="BQ39" s="23"/>
      <c r="BR39" s="23"/>
      <c r="BS39" s="23"/>
      <c r="BT39" s="23"/>
      <c r="BU39" s="23"/>
      <c r="BV39" s="23"/>
      <c r="BW39" s="23"/>
      <c r="BX39" s="23"/>
      <c r="BY39" s="23"/>
      <c r="BZ39" s="23"/>
      <c r="CA39" s="23"/>
      <c r="CB39" s="23"/>
      <c r="CC39" s="23"/>
      <c r="CD39" s="23"/>
      <c r="CE39" s="23"/>
      <c r="CF39" s="23"/>
      <c r="CG39" s="23"/>
      <c r="CH39" s="23"/>
      <c r="CI39" s="23"/>
      <c r="CJ39" s="23"/>
      <c r="CK39" s="23"/>
      <c r="CL39" s="23"/>
      <c r="CM39" s="23"/>
      <c r="CN39" s="23"/>
      <c r="CO39" s="23"/>
      <c r="CP39" s="23"/>
      <c r="CQ39" s="23"/>
      <c r="CR39" s="23"/>
      <c r="CS39" s="23"/>
      <c r="CT39" s="23"/>
      <c r="CU39" s="23"/>
      <c r="CV39" s="23"/>
      <c r="CW39" s="23"/>
      <c r="CX39" s="23"/>
      <c r="CY39" s="23"/>
      <c r="CZ39" s="23"/>
      <c r="DA39" s="23"/>
      <c r="DB39" s="23"/>
      <c r="DC39" s="23"/>
      <c r="DD39" s="23"/>
      <c r="DE39" s="23"/>
      <c r="DF39" s="23"/>
      <c r="DG39" s="23"/>
      <c r="DH39" s="23"/>
      <c r="DI39" s="23"/>
      <c r="DJ39" s="23"/>
      <c r="DK39" s="23"/>
      <c r="DL39" s="23"/>
      <c r="DM39" s="23"/>
      <c r="DN39" s="23"/>
      <c r="DO39" s="23"/>
      <c r="DP39" s="23"/>
      <c r="DQ39" s="23"/>
      <c r="DR39" s="23"/>
      <c r="DS39" s="23"/>
      <c r="DT39" s="23"/>
      <c r="DU39" s="23"/>
      <c r="DV39" s="23"/>
      <c r="DW39" s="23"/>
      <c r="DX39" s="23"/>
      <c r="DY39" s="23"/>
      <c r="DZ39" s="23"/>
      <c r="EA39" s="23"/>
      <c r="EB39" s="23"/>
      <c r="EC39" s="23"/>
      <c r="ED39" s="23"/>
      <c r="EE39" s="23"/>
      <c r="EF39" s="23"/>
      <c r="EG39" s="23"/>
      <c r="EH39" s="23"/>
      <c r="EI39" s="23"/>
      <c r="EJ39" s="23"/>
      <c r="EK39" s="23"/>
      <c r="EL39" s="23"/>
      <c r="EM39" s="23"/>
      <c r="EN39" s="23"/>
      <c r="EO39" s="23"/>
      <c r="EP39" s="23"/>
      <c r="EQ39" s="23"/>
      <c r="ER39" s="23"/>
      <c r="ES39" s="23"/>
      <c r="ET39" s="23"/>
      <c r="EU39" s="23"/>
      <c r="EV39" s="23"/>
      <c r="EW39" s="23"/>
      <c r="EX39" s="23"/>
      <c r="EY39" s="23"/>
      <c r="EZ39" s="23"/>
      <c r="FA39" s="23"/>
      <c r="FB39" s="23"/>
      <c r="FC39" s="23"/>
      <c r="FD39" s="23"/>
      <c r="FE39" s="23"/>
      <c r="FF39" s="23"/>
      <c r="FG39" s="23"/>
      <c r="FH39" s="23"/>
      <c r="FI39" s="23"/>
      <c r="FJ39" s="23"/>
      <c r="FK39" s="23"/>
      <c r="FL39" s="23"/>
      <c r="FM39" s="23"/>
      <c r="FN39" s="23"/>
      <c r="FO39" s="23"/>
      <c r="FP39" s="23"/>
      <c r="FQ39" s="23"/>
      <c r="FR39" s="23"/>
      <c r="FS39" s="23"/>
      <c r="FT39" s="23"/>
      <c r="FU39" s="23"/>
      <c r="FV39" s="23"/>
      <c r="FW39" s="23"/>
      <c r="FX39" s="23"/>
      <c r="FY39" s="23"/>
      <c r="FZ39" s="23"/>
      <c r="GA39" s="23"/>
      <c r="GB39" s="23"/>
      <c r="GC39" s="23"/>
      <c r="GD39" s="23"/>
      <c r="GE39" s="23"/>
      <c r="GF39" s="23"/>
      <c r="GG39" s="23"/>
      <c r="GH39" s="23"/>
      <c r="GI39" s="23"/>
      <c r="GJ39" s="23"/>
      <c r="GK39" s="23"/>
      <c r="GL39" s="23"/>
      <c r="GM39" s="23"/>
      <c r="GN39" s="23"/>
      <c r="GO39" s="23"/>
      <c r="GP39" s="23"/>
      <c r="GQ39" s="23"/>
      <c r="GR39" s="23"/>
      <c r="GS39" s="23"/>
      <c r="GT39" s="23"/>
      <c r="GU39" s="23"/>
      <c r="GV39" s="23"/>
      <c r="GW39" s="23"/>
      <c r="GX39" s="23"/>
      <c r="GY39" s="23"/>
      <c r="GZ39" s="23"/>
      <c r="HA39" s="23"/>
      <c r="HB39" s="23"/>
      <c r="HC39" s="23"/>
      <c r="HD39" s="23"/>
      <c r="HE39" s="23"/>
      <c r="HF39" s="23"/>
      <c r="HG39" s="23"/>
      <c r="HH39" s="23"/>
      <c r="HI39" s="23"/>
      <c r="HJ39" s="23"/>
      <c r="HK39" s="23"/>
      <c r="HL39" s="23"/>
      <c r="HM39" s="23"/>
      <c r="HN39" s="23"/>
      <c r="HO39" s="23"/>
      <c r="HP39" s="23"/>
      <c r="HQ39" s="23"/>
      <c r="HR39" s="23"/>
      <c r="HS39" s="23"/>
      <c r="HT39" s="23"/>
      <c r="HU39" s="23"/>
      <c r="HV39" s="23"/>
      <c r="HW39" s="23"/>
      <c r="HX39" s="23"/>
      <c r="HY39" s="23"/>
      <c r="HZ39" s="23"/>
      <c r="IA39" s="23"/>
      <c r="IB39" s="23"/>
      <c r="IC39" s="23"/>
      <c r="ID39" s="23"/>
      <c r="IE39" s="23"/>
      <c r="IF39" s="23"/>
      <c r="IG39" s="23"/>
      <c r="IH39" s="23"/>
      <c r="II39" s="23"/>
      <c r="IJ39" s="23"/>
      <c r="IK39" s="23"/>
      <c r="IL39" s="23"/>
      <c r="IM39" s="23"/>
      <c r="IN39" s="23"/>
      <c r="IO39" s="23"/>
      <c r="IP39" s="23"/>
      <c r="IQ39" s="23"/>
      <c r="IR39" s="23"/>
      <c r="IS39" s="23"/>
      <c r="IT39" s="23"/>
      <c r="IU39" s="23"/>
    </row>
    <row r="40" spans="1:255" s="41" customFormat="1" ht="23.85" customHeight="1" x14ac:dyDescent="0.45">
      <c r="A40" s="22"/>
      <c r="B40" s="22"/>
      <c r="C40" s="22"/>
      <c r="D40" s="22"/>
      <c r="E40" s="176" t="s">
        <v>405</v>
      </c>
      <c r="F40" s="409">
        <f>SUM(F23:F26)</f>
        <v>0</v>
      </c>
      <c r="G40" s="409">
        <f>SUM(G23:G26)</f>
        <v>0</v>
      </c>
      <c r="H40" s="22"/>
      <c r="I40" s="22"/>
      <c r="O40" s="593" t="s">
        <v>408</v>
      </c>
      <c r="P40" s="593"/>
      <c r="Q40" s="409">
        <f>Q38-Q39</f>
        <v>0</v>
      </c>
      <c r="R40" s="409">
        <f>R38-R39</f>
        <v>0</v>
      </c>
      <c r="S40" s="22"/>
      <c r="W40" s="23"/>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3"/>
      <c r="CA40" s="23"/>
      <c r="CB40" s="23"/>
      <c r="CC40" s="23"/>
      <c r="CD40" s="23"/>
      <c r="CE40" s="23"/>
      <c r="CF40" s="23"/>
      <c r="CG40" s="23"/>
      <c r="CH40" s="23"/>
      <c r="CI40" s="23"/>
      <c r="CJ40" s="23"/>
      <c r="CK40" s="23"/>
      <c r="CL40" s="23"/>
      <c r="CM40" s="23"/>
      <c r="CN40" s="23"/>
      <c r="CO40" s="23"/>
      <c r="CP40" s="23"/>
      <c r="CQ40" s="23"/>
      <c r="CR40" s="23"/>
      <c r="CS40" s="23"/>
      <c r="CT40" s="23"/>
      <c r="CU40" s="23"/>
      <c r="CV40" s="23"/>
      <c r="CW40" s="23"/>
      <c r="CX40" s="23"/>
      <c r="CY40" s="23"/>
      <c r="CZ40" s="23"/>
      <c r="DA40" s="23"/>
      <c r="DB40" s="23"/>
      <c r="DC40" s="23"/>
      <c r="DD40" s="23"/>
      <c r="DE40" s="23"/>
      <c r="DF40" s="23"/>
      <c r="DG40" s="23"/>
      <c r="DH40" s="23"/>
      <c r="DI40" s="23"/>
      <c r="DJ40" s="23"/>
      <c r="DK40" s="23"/>
      <c r="DL40" s="23"/>
      <c r="DM40" s="23"/>
      <c r="DN40" s="23"/>
      <c r="DO40" s="23"/>
      <c r="DP40" s="23"/>
      <c r="DQ40" s="23"/>
      <c r="DR40" s="23"/>
      <c r="DS40" s="23"/>
      <c r="DT40" s="23"/>
      <c r="DU40" s="23"/>
      <c r="DV40" s="23"/>
      <c r="DW40" s="23"/>
      <c r="DX40" s="23"/>
      <c r="DY40" s="23"/>
      <c r="DZ40" s="23"/>
      <c r="EA40" s="23"/>
      <c r="EB40" s="23"/>
      <c r="EC40" s="23"/>
      <c r="ED40" s="23"/>
      <c r="EE40" s="23"/>
      <c r="EF40" s="23"/>
      <c r="EG40" s="23"/>
      <c r="EH40" s="23"/>
      <c r="EI40" s="23"/>
      <c r="EJ40" s="23"/>
      <c r="EK40" s="23"/>
      <c r="EL40" s="23"/>
      <c r="EM40" s="23"/>
      <c r="EN40" s="23"/>
      <c r="EO40" s="23"/>
      <c r="EP40" s="23"/>
      <c r="EQ40" s="23"/>
      <c r="ER40" s="23"/>
      <c r="ES40" s="23"/>
      <c r="ET40" s="23"/>
      <c r="EU40" s="23"/>
      <c r="EV40" s="23"/>
      <c r="EW40" s="23"/>
      <c r="EX40" s="23"/>
      <c r="EY40" s="23"/>
      <c r="EZ40" s="23"/>
      <c r="FA40" s="23"/>
      <c r="FB40" s="23"/>
      <c r="FC40" s="23"/>
      <c r="FD40" s="23"/>
      <c r="FE40" s="23"/>
      <c r="FF40" s="23"/>
      <c r="FG40" s="23"/>
      <c r="FH40" s="23"/>
      <c r="FI40" s="23"/>
      <c r="FJ40" s="23"/>
      <c r="FK40" s="23"/>
      <c r="FL40" s="23"/>
      <c r="FM40" s="23"/>
      <c r="FN40" s="23"/>
      <c r="FO40" s="23"/>
      <c r="FP40" s="23"/>
      <c r="FQ40" s="23"/>
      <c r="FR40" s="23"/>
      <c r="FS40" s="23"/>
      <c r="FT40" s="23"/>
      <c r="FU40" s="23"/>
      <c r="FV40" s="23"/>
      <c r="FW40" s="23"/>
      <c r="FX40" s="23"/>
      <c r="FY40" s="23"/>
      <c r="FZ40" s="23"/>
      <c r="GA40" s="23"/>
      <c r="GB40" s="23"/>
      <c r="GC40" s="23"/>
      <c r="GD40" s="23"/>
      <c r="GE40" s="23"/>
      <c r="GF40" s="23"/>
      <c r="GG40" s="23"/>
      <c r="GH40" s="23"/>
      <c r="GI40" s="23"/>
      <c r="GJ40" s="23"/>
      <c r="GK40" s="23"/>
      <c r="GL40" s="23"/>
      <c r="GM40" s="23"/>
      <c r="GN40" s="23"/>
      <c r="GO40" s="23"/>
      <c r="GP40" s="23"/>
      <c r="GQ40" s="23"/>
      <c r="GR40" s="23"/>
      <c r="GS40" s="23"/>
      <c r="GT40" s="23"/>
      <c r="GU40" s="23"/>
      <c r="GV40" s="23"/>
      <c r="GW40" s="23"/>
      <c r="GX40" s="23"/>
      <c r="GY40" s="23"/>
      <c r="GZ40" s="23"/>
      <c r="HA40" s="23"/>
      <c r="HB40" s="23"/>
      <c r="HC40" s="23"/>
      <c r="HD40" s="23"/>
      <c r="HE40" s="23"/>
      <c r="HF40" s="23"/>
      <c r="HG40" s="23"/>
      <c r="HH40" s="23"/>
      <c r="HI40" s="23"/>
      <c r="HJ40" s="23"/>
      <c r="HK40" s="23"/>
      <c r="HL40" s="23"/>
      <c r="HM40" s="23"/>
      <c r="HN40" s="23"/>
      <c r="HO40" s="23"/>
      <c r="HP40" s="23"/>
      <c r="HQ40" s="23"/>
      <c r="HR40" s="23"/>
      <c r="HS40" s="23"/>
      <c r="HT40" s="23"/>
      <c r="HU40" s="23"/>
      <c r="HV40" s="23"/>
      <c r="HW40" s="23"/>
      <c r="HX40" s="23"/>
      <c r="HY40" s="23"/>
      <c r="HZ40" s="23"/>
      <c r="IA40" s="23"/>
      <c r="IB40" s="23"/>
      <c r="IC40" s="23"/>
      <c r="ID40" s="23"/>
      <c r="IE40" s="23"/>
      <c r="IF40" s="23"/>
      <c r="IG40" s="23"/>
      <c r="IH40" s="23"/>
      <c r="II40" s="23"/>
      <c r="IJ40" s="23"/>
      <c r="IK40" s="23"/>
      <c r="IL40" s="23"/>
      <c r="IM40" s="23"/>
      <c r="IN40" s="23"/>
      <c r="IO40" s="23"/>
      <c r="IP40" s="23"/>
      <c r="IQ40" s="23"/>
      <c r="IR40" s="23"/>
      <c r="IS40" s="23"/>
      <c r="IT40" s="23"/>
      <c r="IU40" s="23"/>
    </row>
    <row r="41" spans="1:255" s="41" customFormat="1" ht="23.85" customHeight="1" x14ac:dyDescent="0.45">
      <c r="A41" s="22"/>
      <c r="B41" s="22"/>
      <c r="C41" s="22"/>
      <c r="D41" s="22"/>
      <c r="E41" s="176" t="s">
        <v>406</v>
      </c>
      <c r="F41" s="409">
        <f>F36-F40</f>
        <v>0</v>
      </c>
      <c r="G41" s="409">
        <f>G36-G40</f>
        <v>0</v>
      </c>
      <c r="H41" s="22"/>
      <c r="I41" s="22"/>
      <c r="S41" s="22"/>
      <c r="W41" s="23"/>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3"/>
      <c r="CA41" s="23"/>
      <c r="CB41" s="23"/>
      <c r="CC41" s="23"/>
      <c r="CD41" s="23"/>
      <c r="CE41" s="23"/>
      <c r="CF41" s="23"/>
      <c r="CG41" s="23"/>
      <c r="CH41" s="23"/>
      <c r="CI41" s="23"/>
      <c r="CJ41" s="23"/>
      <c r="CK41" s="23"/>
      <c r="CL41" s="23"/>
      <c r="CM41" s="23"/>
      <c r="CN41" s="23"/>
      <c r="CO41" s="23"/>
      <c r="CP41" s="23"/>
      <c r="CQ41" s="23"/>
      <c r="CR41" s="23"/>
      <c r="CS41" s="23"/>
      <c r="CT41" s="23"/>
      <c r="CU41" s="23"/>
      <c r="CV41" s="23"/>
      <c r="CW41" s="23"/>
      <c r="CX41" s="23"/>
      <c r="CY41" s="23"/>
      <c r="CZ41" s="23"/>
      <c r="DA41" s="23"/>
      <c r="DB41" s="23"/>
      <c r="DC41" s="23"/>
      <c r="DD41" s="23"/>
      <c r="DE41" s="23"/>
      <c r="DF41" s="23"/>
      <c r="DG41" s="23"/>
      <c r="DH41" s="23"/>
      <c r="DI41" s="23"/>
      <c r="DJ41" s="23"/>
      <c r="DK41" s="23"/>
      <c r="DL41" s="23"/>
      <c r="DM41" s="23"/>
      <c r="DN41" s="23"/>
      <c r="DO41" s="23"/>
      <c r="DP41" s="23"/>
      <c r="DQ41" s="23"/>
      <c r="DR41" s="23"/>
      <c r="DS41" s="23"/>
      <c r="DT41" s="23"/>
      <c r="DU41" s="23"/>
      <c r="DV41" s="23"/>
      <c r="DW41" s="23"/>
      <c r="DX41" s="23"/>
      <c r="DY41" s="23"/>
      <c r="DZ41" s="23"/>
      <c r="EA41" s="23"/>
      <c r="EB41" s="23"/>
      <c r="EC41" s="23"/>
      <c r="ED41" s="23"/>
      <c r="EE41" s="23"/>
      <c r="EF41" s="23"/>
      <c r="EG41" s="23"/>
      <c r="EH41" s="23"/>
      <c r="EI41" s="23"/>
      <c r="EJ41" s="23"/>
      <c r="EK41" s="23"/>
      <c r="EL41" s="23"/>
      <c r="EM41" s="23"/>
      <c r="EN41" s="23"/>
      <c r="EO41" s="23"/>
      <c r="EP41" s="23"/>
      <c r="EQ41" s="23"/>
      <c r="ER41" s="23"/>
      <c r="ES41" s="23"/>
      <c r="ET41" s="23"/>
      <c r="EU41" s="23"/>
      <c r="EV41" s="23"/>
      <c r="EW41" s="23"/>
      <c r="EX41" s="23"/>
      <c r="EY41" s="23"/>
      <c r="EZ41" s="23"/>
      <c r="FA41" s="23"/>
      <c r="FB41" s="23"/>
      <c r="FC41" s="23"/>
      <c r="FD41" s="23"/>
      <c r="FE41" s="23"/>
      <c r="FF41" s="23"/>
      <c r="FG41" s="23"/>
      <c r="FH41" s="23"/>
      <c r="FI41" s="23"/>
      <c r="FJ41" s="23"/>
      <c r="FK41" s="23"/>
      <c r="FL41" s="23"/>
      <c r="FM41" s="23"/>
      <c r="FN41" s="23"/>
      <c r="FO41" s="23"/>
      <c r="FP41" s="23"/>
      <c r="FQ41" s="23"/>
      <c r="FR41" s="23"/>
      <c r="FS41" s="23"/>
      <c r="FT41" s="23"/>
      <c r="FU41" s="23"/>
      <c r="FV41" s="23"/>
      <c r="FW41" s="23"/>
      <c r="FX41" s="23"/>
      <c r="FY41" s="23"/>
      <c r="FZ41" s="23"/>
      <c r="GA41" s="23"/>
      <c r="GB41" s="23"/>
      <c r="GC41" s="23"/>
      <c r="GD41" s="23"/>
      <c r="GE41" s="23"/>
      <c r="GF41" s="23"/>
      <c r="GG41" s="23"/>
      <c r="GH41" s="23"/>
      <c r="GI41" s="23"/>
      <c r="GJ41" s="23"/>
      <c r="GK41" s="23"/>
      <c r="GL41" s="23"/>
      <c r="GM41" s="23"/>
      <c r="GN41" s="23"/>
      <c r="GO41" s="23"/>
      <c r="GP41" s="23"/>
      <c r="GQ41" s="23"/>
      <c r="GR41" s="23"/>
      <c r="GS41" s="23"/>
      <c r="GT41" s="23"/>
      <c r="GU41" s="23"/>
      <c r="GV41" s="23"/>
      <c r="GW41" s="23"/>
      <c r="GX41" s="23"/>
      <c r="GY41" s="23"/>
      <c r="GZ41" s="23"/>
      <c r="HA41" s="23"/>
      <c r="HB41" s="23"/>
      <c r="HC41" s="23"/>
      <c r="HD41" s="23"/>
      <c r="HE41" s="23"/>
      <c r="HF41" s="23"/>
      <c r="HG41" s="23"/>
      <c r="HH41" s="23"/>
      <c r="HI41" s="23"/>
      <c r="HJ41" s="23"/>
      <c r="HK41" s="23"/>
      <c r="HL41" s="23"/>
      <c r="HM41" s="23"/>
      <c r="HN41" s="23"/>
      <c r="HO41" s="23"/>
      <c r="HP41" s="23"/>
      <c r="HQ41" s="23"/>
      <c r="HR41" s="23"/>
      <c r="HS41" s="23"/>
      <c r="HT41" s="23"/>
      <c r="HU41" s="23"/>
      <c r="HV41" s="23"/>
      <c r="HW41" s="23"/>
      <c r="HX41" s="23"/>
      <c r="HY41" s="23"/>
      <c r="HZ41" s="23"/>
      <c r="IA41" s="23"/>
      <c r="IB41" s="23"/>
      <c r="IC41" s="23"/>
      <c r="ID41" s="23"/>
      <c r="IE41" s="23"/>
      <c r="IF41" s="23"/>
      <c r="IG41" s="23"/>
      <c r="IH41" s="23"/>
      <c r="II41" s="23"/>
      <c r="IJ41" s="23"/>
      <c r="IK41" s="23"/>
      <c r="IL41" s="23"/>
      <c r="IM41" s="23"/>
      <c r="IN41" s="23"/>
      <c r="IO41" s="23"/>
      <c r="IP41" s="23"/>
      <c r="IQ41" s="23"/>
      <c r="IR41" s="23"/>
      <c r="IS41" s="23"/>
      <c r="IT41" s="23"/>
      <c r="IU41" s="23"/>
    </row>
    <row r="42" spans="1:255" s="41" customFormat="1" ht="23.85" customHeight="1" x14ac:dyDescent="0.45">
      <c r="A42" s="22"/>
      <c r="B42" s="22"/>
      <c r="C42" s="22"/>
      <c r="D42" s="22"/>
      <c r="H42" s="22"/>
      <c r="I42" s="22"/>
      <c r="S42" s="22"/>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c r="EU42" s="23"/>
      <c r="EV42" s="23"/>
      <c r="EW42" s="23"/>
      <c r="EX42" s="23"/>
      <c r="EY42" s="23"/>
      <c r="EZ42" s="23"/>
      <c r="FA42" s="23"/>
      <c r="FB42" s="23"/>
      <c r="FC42" s="23"/>
      <c r="FD42" s="23"/>
      <c r="FE42" s="23"/>
      <c r="FF42" s="23"/>
      <c r="FG42" s="23"/>
      <c r="FH42" s="23"/>
      <c r="FI42" s="23"/>
      <c r="FJ42" s="23"/>
      <c r="FK42" s="23"/>
      <c r="FL42" s="23"/>
      <c r="FM42" s="23"/>
      <c r="FN42" s="23"/>
      <c r="FO42" s="23"/>
      <c r="FP42" s="23"/>
      <c r="FQ42" s="23"/>
      <c r="FR42" s="23"/>
      <c r="FS42" s="23"/>
      <c r="FT42" s="23"/>
      <c r="FU42" s="23"/>
      <c r="FV42" s="23"/>
      <c r="FW42" s="23"/>
      <c r="FX42" s="23"/>
      <c r="FY42" s="23"/>
      <c r="FZ42" s="23"/>
      <c r="GA42" s="23"/>
      <c r="GB42" s="23"/>
      <c r="GC42" s="23"/>
      <c r="GD42" s="23"/>
      <c r="GE42" s="23"/>
      <c r="GF42" s="23"/>
      <c r="GG42" s="23"/>
      <c r="GH42" s="23"/>
      <c r="GI42" s="23"/>
      <c r="GJ42" s="23"/>
      <c r="GK42" s="23"/>
      <c r="GL42" s="23"/>
      <c r="GM42" s="23"/>
      <c r="GN42" s="23"/>
      <c r="GO42" s="23"/>
      <c r="GP42" s="23"/>
      <c r="GQ42" s="23"/>
      <c r="GR42" s="23"/>
      <c r="GS42" s="23"/>
      <c r="GT42" s="23"/>
      <c r="GU42" s="23"/>
      <c r="GV42" s="23"/>
      <c r="GW42" s="23"/>
      <c r="GX42" s="23"/>
      <c r="GY42" s="23"/>
      <c r="GZ42" s="23"/>
      <c r="HA42" s="23"/>
      <c r="HB42" s="23"/>
      <c r="HC42" s="23"/>
      <c r="HD42" s="23"/>
      <c r="HE42" s="23"/>
      <c r="HF42" s="23"/>
      <c r="HG42" s="23"/>
      <c r="HH42" s="23"/>
      <c r="HI42" s="23"/>
      <c r="HJ42" s="23"/>
      <c r="HK42" s="23"/>
      <c r="HL42" s="23"/>
      <c r="HM42" s="23"/>
      <c r="HN42" s="23"/>
      <c r="HO42" s="23"/>
      <c r="HP42" s="23"/>
      <c r="HQ42" s="23"/>
      <c r="HR42" s="23"/>
      <c r="HS42" s="23"/>
      <c r="HT42" s="23"/>
      <c r="HU42" s="23"/>
      <c r="HV42" s="23"/>
      <c r="HW42" s="23"/>
      <c r="HX42" s="23"/>
      <c r="HY42" s="23"/>
      <c r="HZ42" s="23"/>
      <c r="IA42" s="23"/>
      <c r="IB42" s="23"/>
      <c r="IC42" s="23"/>
      <c r="ID42" s="23"/>
      <c r="IE42" s="23"/>
      <c r="IF42" s="23"/>
      <c r="IG42" s="23"/>
      <c r="IH42" s="23"/>
      <c r="II42" s="23"/>
      <c r="IJ42" s="23"/>
      <c r="IK42" s="23"/>
      <c r="IL42" s="23"/>
      <c r="IM42" s="23"/>
      <c r="IN42" s="23"/>
      <c r="IO42" s="23"/>
      <c r="IP42" s="23"/>
      <c r="IQ42" s="23"/>
      <c r="IR42" s="23"/>
      <c r="IS42" s="23"/>
      <c r="IT42" s="23"/>
      <c r="IU42" s="23"/>
    </row>
    <row r="43" spans="1:255" s="41" customFormat="1" ht="23.85" customHeight="1" x14ac:dyDescent="0.45">
      <c r="A43" s="22"/>
      <c r="B43" s="22"/>
      <c r="C43" s="22"/>
      <c r="D43" s="22"/>
      <c r="H43" s="22"/>
      <c r="I43" s="22"/>
      <c r="S43" s="22"/>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c r="CJ43" s="23"/>
      <c r="CK43" s="23"/>
      <c r="CL43" s="23"/>
      <c r="CM43" s="23"/>
      <c r="CN43" s="23"/>
      <c r="CO43" s="23"/>
      <c r="CP43" s="23"/>
      <c r="CQ43" s="23"/>
      <c r="CR43" s="23"/>
      <c r="CS43" s="23"/>
      <c r="CT43" s="23"/>
      <c r="CU43" s="23"/>
      <c r="CV43" s="23"/>
      <c r="CW43" s="23"/>
      <c r="CX43" s="23"/>
      <c r="CY43" s="23"/>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23"/>
      <c r="EJ43" s="23"/>
      <c r="EK43" s="23"/>
      <c r="EL43" s="23"/>
      <c r="EM43" s="23"/>
      <c r="EN43" s="23"/>
      <c r="EO43" s="23"/>
      <c r="EP43" s="23"/>
      <c r="EQ43" s="23"/>
      <c r="ER43" s="23"/>
      <c r="ES43" s="23"/>
      <c r="ET43" s="23"/>
      <c r="EU43" s="23"/>
      <c r="EV43" s="23"/>
      <c r="EW43" s="23"/>
      <c r="EX43" s="23"/>
      <c r="EY43" s="23"/>
      <c r="EZ43" s="23"/>
      <c r="FA43" s="23"/>
      <c r="FB43" s="23"/>
      <c r="FC43" s="23"/>
      <c r="FD43" s="23"/>
      <c r="FE43" s="23"/>
      <c r="FF43" s="23"/>
      <c r="FG43" s="23"/>
      <c r="FH43" s="23"/>
      <c r="FI43" s="23"/>
      <c r="FJ43" s="23"/>
      <c r="FK43" s="23"/>
      <c r="FL43" s="23"/>
      <c r="FM43" s="23"/>
      <c r="FN43" s="23"/>
      <c r="FO43" s="23"/>
      <c r="FP43" s="23"/>
      <c r="FQ43" s="23"/>
      <c r="FR43" s="23"/>
      <c r="FS43" s="23"/>
      <c r="FT43" s="23"/>
      <c r="FU43" s="23"/>
      <c r="FV43" s="23"/>
      <c r="FW43" s="23"/>
      <c r="FX43" s="23"/>
      <c r="FY43" s="23"/>
      <c r="FZ43" s="23"/>
      <c r="GA43" s="23"/>
      <c r="GB43" s="23"/>
      <c r="GC43" s="23"/>
      <c r="GD43" s="23"/>
      <c r="GE43" s="23"/>
      <c r="GF43" s="23"/>
      <c r="GG43" s="23"/>
      <c r="GH43" s="23"/>
      <c r="GI43" s="23"/>
      <c r="GJ43" s="23"/>
      <c r="GK43" s="23"/>
      <c r="GL43" s="23"/>
      <c r="GM43" s="23"/>
      <c r="GN43" s="23"/>
      <c r="GO43" s="23"/>
      <c r="GP43" s="23"/>
      <c r="GQ43" s="23"/>
      <c r="GR43" s="23"/>
      <c r="GS43" s="23"/>
      <c r="GT43" s="23"/>
      <c r="GU43" s="23"/>
      <c r="GV43" s="23"/>
      <c r="GW43" s="23"/>
      <c r="GX43" s="23"/>
      <c r="GY43" s="23"/>
      <c r="GZ43" s="23"/>
      <c r="HA43" s="23"/>
      <c r="HB43" s="23"/>
      <c r="HC43" s="23"/>
      <c r="HD43" s="23"/>
      <c r="HE43" s="23"/>
      <c r="HF43" s="23"/>
      <c r="HG43" s="23"/>
      <c r="HH43" s="23"/>
      <c r="HI43" s="23"/>
      <c r="HJ43" s="23"/>
      <c r="HK43" s="23"/>
      <c r="HL43" s="23"/>
      <c r="HM43" s="23"/>
      <c r="HN43" s="23"/>
      <c r="HO43" s="23"/>
      <c r="HP43" s="23"/>
      <c r="HQ43" s="23"/>
      <c r="HR43" s="23"/>
      <c r="HS43" s="23"/>
      <c r="HT43" s="23"/>
      <c r="HU43" s="23"/>
      <c r="HV43" s="23"/>
      <c r="HW43" s="23"/>
      <c r="HX43" s="23"/>
      <c r="HY43" s="23"/>
      <c r="HZ43" s="23"/>
      <c r="IA43" s="23"/>
      <c r="IB43" s="23"/>
      <c r="IC43" s="23"/>
      <c r="ID43" s="23"/>
      <c r="IE43" s="23"/>
      <c r="IF43" s="23"/>
      <c r="IG43" s="23"/>
      <c r="IH43" s="23"/>
      <c r="II43" s="23"/>
      <c r="IJ43" s="23"/>
      <c r="IK43" s="23"/>
      <c r="IL43" s="23"/>
      <c r="IM43" s="23"/>
      <c r="IN43" s="23"/>
      <c r="IO43" s="23"/>
      <c r="IP43" s="23"/>
      <c r="IQ43" s="23"/>
      <c r="IR43" s="23"/>
      <c r="IS43" s="23"/>
      <c r="IT43" s="23"/>
      <c r="IU43" s="23"/>
    </row>
    <row r="44" spans="1:255" s="41" customFormat="1" ht="23.85" customHeight="1" x14ac:dyDescent="0.45">
      <c r="A44" s="22"/>
      <c r="B44" s="22"/>
      <c r="C44" s="22"/>
      <c r="D44" s="22"/>
      <c r="H44" s="22"/>
      <c r="I44" s="22"/>
      <c r="S44" s="22"/>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c r="EU44" s="23"/>
      <c r="EV44" s="23"/>
      <c r="EW44" s="23"/>
      <c r="EX44" s="23"/>
      <c r="EY44" s="23"/>
      <c r="EZ44" s="23"/>
      <c r="FA44" s="23"/>
      <c r="FB44" s="23"/>
      <c r="FC44" s="23"/>
      <c r="FD44" s="23"/>
      <c r="FE44" s="23"/>
      <c r="FF44" s="23"/>
      <c r="FG44" s="23"/>
      <c r="FH44" s="23"/>
      <c r="FI44" s="23"/>
      <c r="FJ44" s="23"/>
      <c r="FK44" s="23"/>
      <c r="FL44" s="23"/>
      <c r="FM44" s="23"/>
      <c r="FN44" s="23"/>
      <c r="FO44" s="23"/>
      <c r="FP44" s="23"/>
      <c r="FQ44" s="23"/>
      <c r="FR44" s="23"/>
      <c r="FS44" s="23"/>
      <c r="FT44" s="23"/>
      <c r="FU44" s="23"/>
      <c r="FV44" s="23"/>
      <c r="FW44" s="23"/>
      <c r="FX44" s="23"/>
      <c r="FY44" s="23"/>
      <c r="FZ44" s="23"/>
      <c r="GA44" s="23"/>
      <c r="GB44" s="23"/>
      <c r="GC44" s="23"/>
      <c r="GD44" s="23"/>
      <c r="GE44" s="23"/>
      <c r="GF44" s="23"/>
      <c r="GG44" s="23"/>
      <c r="GH44" s="23"/>
      <c r="GI44" s="23"/>
      <c r="GJ44" s="23"/>
      <c r="GK44" s="23"/>
      <c r="GL44" s="23"/>
      <c r="GM44" s="23"/>
      <c r="GN44" s="23"/>
      <c r="GO44" s="23"/>
      <c r="GP44" s="23"/>
      <c r="GQ44" s="23"/>
      <c r="GR44" s="23"/>
      <c r="GS44" s="23"/>
      <c r="GT44" s="23"/>
      <c r="GU44" s="23"/>
      <c r="GV44" s="23"/>
      <c r="GW44" s="23"/>
      <c r="GX44" s="23"/>
      <c r="GY44" s="23"/>
      <c r="GZ44" s="23"/>
      <c r="HA44" s="23"/>
      <c r="HB44" s="23"/>
      <c r="HC44" s="23"/>
      <c r="HD44" s="23"/>
      <c r="HE44" s="23"/>
      <c r="HF44" s="23"/>
      <c r="HG44" s="23"/>
      <c r="HH44" s="23"/>
      <c r="HI44" s="23"/>
      <c r="HJ44" s="23"/>
      <c r="HK44" s="23"/>
      <c r="HL44" s="23"/>
      <c r="HM44" s="23"/>
      <c r="HN44" s="23"/>
      <c r="HO44" s="23"/>
      <c r="HP44" s="23"/>
      <c r="HQ44" s="23"/>
      <c r="HR44" s="23"/>
      <c r="HS44" s="23"/>
      <c r="HT44" s="23"/>
      <c r="HU44" s="23"/>
      <c r="HV44" s="23"/>
      <c r="HW44" s="23"/>
      <c r="HX44" s="23"/>
      <c r="HY44" s="23"/>
      <c r="HZ44" s="23"/>
      <c r="IA44" s="23"/>
      <c r="IB44" s="23"/>
      <c r="IC44" s="23"/>
      <c r="ID44" s="23"/>
      <c r="IE44" s="23"/>
      <c r="IF44" s="23"/>
      <c r="IG44" s="23"/>
      <c r="IH44" s="23"/>
      <c r="II44" s="23"/>
      <c r="IJ44" s="23"/>
      <c r="IK44" s="23"/>
      <c r="IL44" s="23"/>
      <c r="IM44" s="23"/>
      <c r="IN44" s="23"/>
      <c r="IO44" s="23"/>
      <c r="IP44" s="23"/>
      <c r="IQ44" s="23"/>
      <c r="IR44" s="23"/>
      <c r="IS44" s="23"/>
      <c r="IT44" s="23"/>
      <c r="IU44" s="23"/>
    </row>
    <row r="45" spans="1:255" s="41" customFormat="1" ht="23.85" customHeight="1" x14ac:dyDescent="0.45">
      <c r="A45" s="22"/>
      <c r="B45" s="22"/>
      <c r="C45" s="22"/>
      <c r="D45" s="22"/>
      <c r="H45" s="22"/>
      <c r="I45" s="22"/>
      <c r="S45" s="22"/>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23"/>
      <c r="CQ45" s="23"/>
      <c r="CR45" s="23"/>
      <c r="CS45" s="23"/>
      <c r="CT45" s="23"/>
      <c r="CU45" s="23"/>
      <c r="CV45" s="23"/>
      <c r="CW45" s="23"/>
      <c r="CX45" s="23"/>
      <c r="CY45" s="23"/>
      <c r="CZ45" s="23"/>
      <c r="DA45" s="23"/>
      <c r="DB45" s="23"/>
      <c r="DC45" s="23"/>
      <c r="DD45" s="23"/>
      <c r="DE45" s="23"/>
      <c r="DF45" s="23"/>
      <c r="DG45" s="23"/>
      <c r="DH45" s="23"/>
      <c r="DI45" s="23"/>
      <c r="DJ45" s="23"/>
      <c r="DK45" s="23"/>
      <c r="DL45" s="23"/>
      <c r="DM45" s="23"/>
      <c r="DN45" s="23"/>
      <c r="DO45" s="23"/>
      <c r="DP45" s="23"/>
      <c r="DQ45" s="23"/>
      <c r="DR45" s="23"/>
      <c r="DS45" s="23"/>
      <c r="DT45" s="23"/>
      <c r="DU45" s="23"/>
      <c r="DV45" s="23"/>
      <c r="DW45" s="23"/>
      <c r="DX45" s="23"/>
      <c r="DY45" s="23"/>
      <c r="DZ45" s="23"/>
      <c r="EA45" s="23"/>
      <c r="EB45" s="23"/>
      <c r="EC45" s="23"/>
      <c r="ED45" s="23"/>
      <c r="EE45" s="23"/>
      <c r="EF45" s="23"/>
      <c r="EG45" s="23"/>
      <c r="EH45" s="23"/>
      <c r="EI45" s="23"/>
      <c r="EJ45" s="23"/>
      <c r="EK45" s="23"/>
      <c r="EL45" s="23"/>
      <c r="EM45" s="23"/>
      <c r="EN45" s="23"/>
      <c r="EO45" s="23"/>
      <c r="EP45" s="23"/>
      <c r="EQ45" s="23"/>
      <c r="ER45" s="23"/>
      <c r="ES45" s="23"/>
      <c r="ET45" s="23"/>
      <c r="EU45" s="23"/>
      <c r="EV45" s="23"/>
      <c r="EW45" s="23"/>
      <c r="EX45" s="23"/>
      <c r="EY45" s="23"/>
      <c r="EZ45" s="23"/>
      <c r="FA45" s="23"/>
      <c r="FB45" s="23"/>
      <c r="FC45" s="23"/>
      <c r="FD45" s="23"/>
      <c r="FE45" s="23"/>
      <c r="FF45" s="23"/>
      <c r="FG45" s="23"/>
      <c r="FH45" s="23"/>
      <c r="FI45" s="23"/>
      <c r="FJ45" s="23"/>
      <c r="FK45" s="23"/>
      <c r="FL45" s="23"/>
      <c r="FM45" s="23"/>
      <c r="FN45" s="23"/>
      <c r="FO45" s="23"/>
      <c r="FP45" s="23"/>
      <c r="FQ45" s="23"/>
      <c r="FR45" s="23"/>
      <c r="FS45" s="23"/>
      <c r="FT45" s="23"/>
      <c r="FU45" s="23"/>
      <c r="FV45" s="23"/>
      <c r="FW45" s="23"/>
      <c r="FX45" s="23"/>
      <c r="FY45" s="23"/>
      <c r="FZ45" s="23"/>
      <c r="GA45" s="23"/>
      <c r="GB45" s="23"/>
      <c r="GC45" s="23"/>
      <c r="GD45" s="23"/>
      <c r="GE45" s="23"/>
      <c r="GF45" s="23"/>
      <c r="GG45" s="23"/>
      <c r="GH45" s="23"/>
      <c r="GI45" s="23"/>
      <c r="GJ45" s="23"/>
      <c r="GK45" s="23"/>
      <c r="GL45" s="23"/>
      <c r="GM45" s="23"/>
      <c r="GN45" s="23"/>
      <c r="GO45" s="23"/>
      <c r="GP45" s="23"/>
      <c r="GQ45" s="23"/>
      <c r="GR45" s="23"/>
      <c r="GS45" s="23"/>
      <c r="GT45" s="23"/>
      <c r="GU45" s="23"/>
      <c r="GV45" s="23"/>
      <c r="GW45" s="23"/>
      <c r="GX45" s="23"/>
      <c r="GY45" s="23"/>
      <c r="GZ45" s="23"/>
      <c r="HA45" s="23"/>
      <c r="HB45" s="23"/>
      <c r="HC45" s="23"/>
      <c r="HD45" s="23"/>
      <c r="HE45" s="23"/>
      <c r="HF45" s="23"/>
      <c r="HG45" s="23"/>
      <c r="HH45" s="23"/>
      <c r="HI45" s="23"/>
      <c r="HJ45" s="23"/>
      <c r="HK45" s="23"/>
      <c r="HL45" s="23"/>
      <c r="HM45" s="23"/>
      <c r="HN45" s="23"/>
      <c r="HO45" s="23"/>
      <c r="HP45" s="23"/>
      <c r="HQ45" s="23"/>
      <c r="HR45" s="23"/>
      <c r="HS45" s="23"/>
      <c r="HT45" s="23"/>
      <c r="HU45" s="23"/>
      <c r="HV45" s="23"/>
      <c r="HW45" s="23"/>
      <c r="HX45" s="23"/>
      <c r="HY45" s="23"/>
      <c r="HZ45" s="23"/>
      <c r="IA45" s="23"/>
      <c r="IB45" s="23"/>
      <c r="IC45" s="23"/>
      <c r="ID45" s="23"/>
      <c r="IE45" s="23"/>
      <c r="IF45" s="23"/>
      <c r="IG45" s="23"/>
      <c r="IH45" s="23"/>
      <c r="II45" s="23"/>
      <c r="IJ45" s="23"/>
      <c r="IK45" s="23"/>
      <c r="IL45" s="23"/>
      <c r="IM45" s="23"/>
      <c r="IN45" s="23"/>
      <c r="IO45" s="23"/>
      <c r="IP45" s="23"/>
      <c r="IQ45" s="23"/>
      <c r="IR45" s="23"/>
      <c r="IS45" s="23"/>
      <c r="IT45" s="23"/>
      <c r="IU45" s="23"/>
    </row>
    <row r="46" spans="1:255" s="41" customFormat="1" ht="23.85" customHeight="1" x14ac:dyDescent="0.45">
      <c r="A46" s="22"/>
      <c r="B46" s="22"/>
      <c r="C46" s="22"/>
      <c r="D46" s="22"/>
      <c r="H46" s="22"/>
      <c r="I46" s="22"/>
      <c r="O46" s="22"/>
      <c r="P46" s="22"/>
      <c r="Q46" s="22"/>
      <c r="R46" s="22"/>
      <c r="S46" s="22"/>
      <c r="W46" s="23"/>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3"/>
      <c r="CA46" s="23"/>
      <c r="CB46" s="23"/>
      <c r="CC46" s="23"/>
      <c r="CD46" s="23"/>
      <c r="CE46" s="23"/>
      <c r="CF46" s="23"/>
      <c r="CG46" s="23"/>
      <c r="CH46" s="23"/>
      <c r="CI46" s="23"/>
      <c r="CJ46" s="23"/>
      <c r="CK46" s="23"/>
      <c r="CL46" s="23"/>
      <c r="CM46" s="23"/>
      <c r="CN46" s="23"/>
      <c r="CO46" s="23"/>
      <c r="CP46" s="23"/>
      <c r="CQ46" s="23"/>
      <c r="CR46" s="23"/>
      <c r="CS46" s="23"/>
      <c r="CT46" s="23"/>
      <c r="CU46" s="23"/>
      <c r="CV46" s="23"/>
      <c r="CW46" s="23"/>
      <c r="CX46" s="23"/>
      <c r="CY46" s="23"/>
      <c r="CZ46" s="23"/>
      <c r="DA46" s="23"/>
      <c r="DB46" s="23"/>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row>
    <row r="47" spans="1:255" s="41" customFormat="1" ht="23.85" customHeight="1" x14ac:dyDescent="0.45">
      <c r="A47" s="22"/>
      <c r="B47" s="22"/>
      <c r="C47" s="22"/>
      <c r="D47" s="22"/>
      <c r="H47" s="22"/>
      <c r="I47" s="22"/>
      <c r="O47" s="22"/>
      <c r="P47" s="22"/>
      <c r="Q47" s="22"/>
      <c r="R47" s="22"/>
      <c r="S47" s="22"/>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3"/>
      <c r="CA47" s="23"/>
      <c r="CB47" s="23"/>
      <c r="CC47" s="23"/>
      <c r="CD47" s="23"/>
      <c r="CE47" s="23"/>
      <c r="CF47" s="23"/>
      <c r="CG47" s="23"/>
      <c r="CH47" s="23"/>
      <c r="CI47" s="23"/>
      <c r="CJ47" s="23"/>
      <c r="CK47" s="23"/>
      <c r="CL47" s="23"/>
      <c r="CM47" s="23"/>
      <c r="CN47" s="23"/>
      <c r="CO47" s="23"/>
      <c r="CP47" s="23"/>
      <c r="CQ47" s="23"/>
      <c r="CR47" s="23"/>
      <c r="CS47" s="23"/>
      <c r="CT47" s="23"/>
      <c r="CU47" s="23"/>
      <c r="CV47" s="23"/>
      <c r="CW47" s="23"/>
      <c r="CX47" s="23"/>
      <c r="CY47" s="23"/>
      <c r="CZ47" s="23"/>
      <c r="DA47" s="23"/>
      <c r="DB47" s="23"/>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row>
    <row r="48" spans="1:255" s="41" customFormat="1" ht="23.85" customHeight="1" x14ac:dyDescent="0.45">
      <c r="A48" s="22"/>
      <c r="B48" s="22"/>
      <c r="C48" s="22"/>
      <c r="D48" s="22"/>
      <c r="H48" s="22"/>
      <c r="I48" s="22"/>
      <c r="O48" s="22"/>
      <c r="P48" s="22"/>
      <c r="Q48" s="22"/>
      <c r="R48" s="22"/>
      <c r="S48" s="22"/>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3"/>
      <c r="CA48" s="23"/>
      <c r="CB48" s="23"/>
      <c r="CC48" s="23"/>
      <c r="CD48" s="23"/>
      <c r="CE48" s="23"/>
      <c r="CF48" s="23"/>
      <c r="CG48" s="23"/>
      <c r="CH48" s="23"/>
      <c r="CI48" s="23"/>
      <c r="CJ48" s="23"/>
      <c r="CK48" s="23"/>
      <c r="CL48" s="23"/>
      <c r="CM48" s="23"/>
      <c r="CN48" s="23"/>
      <c r="CO48" s="23"/>
      <c r="CP48" s="23"/>
      <c r="CQ48" s="23"/>
      <c r="CR48" s="23"/>
      <c r="CS48" s="23"/>
      <c r="CT48" s="23"/>
      <c r="CU48" s="23"/>
      <c r="CV48" s="23"/>
      <c r="CW48" s="23"/>
      <c r="CX48" s="23"/>
      <c r="CY48" s="23"/>
      <c r="CZ48" s="23"/>
      <c r="DA48" s="23"/>
      <c r="DB48" s="23"/>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c r="II48" s="23"/>
      <c r="IJ48" s="23"/>
      <c r="IK48" s="23"/>
      <c r="IL48" s="23"/>
      <c r="IM48" s="23"/>
      <c r="IN48" s="23"/>
      <c r="IO48" s="23"/>
      <c r="IP48" s="23"/>
      <c r="IQ48" s="23"/>
      <c r="IR48" s="23"/>
      <c r="IS48" s="23"/>
      <c r="IT48" s="23"/>
      <c r="IU48" s="23"/>
    </row>
    <row r="49" spans="1:255" s="41" customFormat="1" ht="23.85" customHeight="1" x14ac:dyDescent="0.45">
      <c r="A49" s="22"/>
      <c r="B49" s="22"/>
      <c r="C49" s="22"/>
      <c r="D49" s="22"/>
      <c r="H49" s="22"/>
      <c r="I49" s="22"/>
      <c r="O49" s="22"/>
      <c r="P49" s="22"/>
      <c r="Q49" s="22"/>
      <c r="R49" s="22"/>
      <c r="S49" s="22"/>
      <c r="W49" s="23"/>
      <c r="X49" s="23"/>
      <c r="Y49" s="23"/>
      <c r="Z49" s="23"/>
      <c r="AA49" s="23"/>
      <c r="AB49" s="23"/>
      <c r="AC49" s="23"/>
      <c r="AD49" s="23"/>
      <c r="AE49" s="23"/>
      <c r="AF49" s="23"/>
      <c r="AG49" s="23"/>
      <c r="AH49" s="23"/>
      <c r="AI49" s="23"/>
      <c r="AJ49" s="23"/>
      <c r="AK49" s="23"/>
      <c r="AL49" s="23"/>
      <c r="AM49" s="23"/>
      <c r="AN49" s="23"/>
      <c r="AO49" s="23"/>
      <c r="AP49" s="23"/>
      <c r="AQ49" s="23"/>
      <c r="AR49" s="23"/>
      <c r="AS49" s="23"/>
      <c r="AT49" s="23"/>
      <c r="AU49" s="23"/>
      <c r="AV49" s="23"/>
      <c r="AW49" s="23"/>
      <c r="AX49" s="23"/>
      <c r="AY49" s="23"/>
      <c r="AZ49" s="23"/>
      <c r="BA49" s="23"/>
      <c r="BB49" s="23"/>
      <c r="BC49" s="23"/>
      <c r="BD49" s="23"/>
      <c r="BE49" s="23"/>
      <c r="BF49" s="23"/>
      <c r="BG49" s="23"/>
      <c r="BH49" s="23"/>
      <c r="BI49" s="23"/>
      <c r="BJ49" s="23"/>
      <c r="BK49" s="23"/>
      <c r="BL49" s="23"/>
      <c r="BM49" s="23"/>
      <c r="BN49" s="23"/>
      <c r="BO49" s="23"/>
      <c r="BP49" s="23"/>
      <c r="BQ49" s="23"/>
      <c r="BR49" s="23"/>
      <c r="BS49" s="23"/>
      <c r="BT49" s="23"/>
      <c r="BU49" s="23"/>
      <c r="BV49" s="23"/>
      <c r="BW49" s="23"/>
      <c r="BX49" s="23"/>
      <c r="BY49" s="23"/>
      <c r="BZ49" s="23"/>
      <c r="CA49" s="23"/>
      <c r="CB49" s="23"/>
      <c r="CC49" s="23"/>
      <c r="CD49" s="23"/>
      <c r="CE49" s="23"/>
      <c r="CF49" s="23"/>
      <c r="CG49" s="23"/>
      <c r="CH49" s="23"/>
      <c r="CI49" s="23"/>
      <c r="CJ49" s="23"/>
      <c r="CK49" s="23"/>
      <c r="CL49" s="23"/>
      <c r="CM49" s="23"/>
      <c r="CN49" s="23"/>
      <c r="CO49" s="23"/>
      <c r="CP49" s="23"/>
      <c r="CQ49" s="23"/>
      <c r="CR49" s="23"/>
      <c r="CS49" s="23"/>
      <c r="CT49" s="23"/>
      <c r="CU49" s="23"/>
      <c r="CV49" s="23"/>
      <c r="CW49" s="23"/>
      <c r="CX49" s="23"/>
      <c r="CY49" s="23"/>
      <c r="CZ49" s="23"/>
      <c r="DA49" s="23"/>
      <c r="DB49" s="23"/>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c r="HY49" s="23"/>
      <c r="HZ49" s="23"/>
      <c r="IA49" s="23"/>
      <c r="IB49" s="23"/>
      <c r="IC49" s="23"/>
      <c r="ID49" s="23"/>
      <c r="IE49" s="23"/>
      <c r="IF49" s="23"/>
      <c r="IG49" s="23"/>
      <c r="IH49" s="23"/>
      <c r="II49" s="23"/>
      <c r="IJ49" s="23"/>
      <c r="IK49" s="23"/>
      <c r="IL49" s="23"/>
      <c r="IM49" s="23"/>
      <c r="IN49" s="23"/>
      <c r="IO49" s="23"/>
      <c r="IP49" s="23"/>
      <c r="IQ49" s="23"/>
      <c r="IR49" s="23"/>
      <c r="IS49" s="23"/>
      <c r="IT49" s="23"/>
      <c r="IU49" s="23"/>
    </row>
    <row r="50" spans="1:255" s="41" customFormat="1" ht="23.85" customHeight="1" x14ac:dyDescent="0.45">
      <c r="A50" s="22"/>
      <c r="B50" s="22"/>
      <c r="C50" s="22"/>
      <c r="D50" s="22"/>
      <c r="H50" s="22"/>
      <c r="I50" s="22"/>
      <c r="J50" s="38"/>
      <c r="K50" s="22"/>
      <c r="M50" s="22"/>
      <c r="O50" s="22"/>
      <c r="P50" s="22"/>
      <c r="Q50" s="22"/>
      <c r="R50" s="22"/>
      <c r="S50" s="22"/>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row>
    <row r="51" spans="1:255" s="41" customFormat="1" ht="23.85" customHeight="1" x14ac:dyDescent="0.45">
      <c r="A51" s="22"/>
      <c r="B51" s="22"/>
      <c r="C51" s="22"/>
      <c r="D51" s="22"/>
      <c r="H51" s="22"/>
      <c r="I51" s="22"/>
      <c r="J51" s="38"/>
      <c r="K51" s="22"/>
      <c r="M51" s="22"/>
      <c r="O51" s="22"/>
      <c r="P51" s="22"/>
      <c r="Q51" s="22"/>
      <c r="R51" s="22"/>
      <c r="S51" s="22"/>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c r="IN51" s="23"/>
      <c r="IO51" s="23"/>
      <c r="IP51" s="23"/>
      <c r="IQ51" s="23"/>
      <c r="IR51" s="23"/>
      <c r="IS51" s="23"/>
      <c r="IT51" s="23"/>
      <c r="IU51" s="23"/>
    </row>
    <row r="52" spans="1:255" s="41" customFormat="1" ht="23.85" customHeight="1" x14ac:dyDescent="0.45">
      <c r="A52" s="22"/>
      <c r="B52" s="22"/>
      <c r="C52" s="22"/>
      <c r="D52" s="22"/>
      <c r="E52" s="43"/>
      <c r="F52" s="40"/>
      <c r="G52" s="40"/>
      <c r="H52" s="22"/>
      <c r="I52" s="22"/>
      <c r="J52" s="38"/>
      <c r="K52" s="22"/>
      <c r="M52" s="22"/>
      <c r="O52" s="22"/>
      <c r="P52" s="22"/>
      <c r="Q52" s="22"/>
      <c r="R52" s="22"/>
      <c r="S52" s="22"/>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row>
    <row r="53" spans="1:255" s="41" customFormat="1" ht="23.85" customHeight="1" x14ac:dyDescent="0.45">
      <c r="A53" s="22"/>
      <c r="B53" s="22"/>
      <c r="C53" s="22"/>
      <c r="D53" s="22"/>
      <c r="E53" s="43"/>
      <c r="F53" s="40"/>
      <c r="G53" s="40"/>
      <c r="H53" s="22"/>
      <c r="I53" s="22"/>
      <c r="J53" s="38"/>
      <c r="K53" s="22"/>
      <c r="M53" s="22"/>
      <c r="O53" s="22"/>
      <c r="P53" s="22"/>
      <c r="Q53" s="22"/>
      <c r="R53" s="22"/>
      <c r="S53" s="22"/>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3"/>
      <c r="CL53" s="23"/>
      <c r="CM53" s="23"/>
      <c r="CN53" s="23"/>
      <c r="CO53" s="23"/>
      <c r="CP53" s="23"/>
      <c r="CQ53" s="23"/>
      <c r="CR53" s="23"/>
      <c r="CS53" s="23"/>
      <c r="CT53" s="23"/>
      <c r="CU53" s="23"/>
      <c r="CV53" s="23"/>
      <c r="CW53" s="23"/>
      <c r="CX53" s="23"/>
      <c r="CY53" s="23"/>
      <c r="CZ53" s="23"/>
      <c r="DA53" s="23"/>
      <c r="DB53" s="23"/>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row>
    <row r="54" spans="1:255" s="41" customFormat="1" ht="23.85" customHeight="1" x14ac:dyDescent="0.45">
      <c r="A54" s="22"/>
      <c r="B54" s="22"/>
      <c r="C54" s="22"/>
      <c r="D54" s="22"/>
      <c r="E54" s="43"/>
      <c r="F54" s="40"/>
      <c r="G54" s="40"/>
      <c r="H54" s="22"/>
      <c r="I54" s="22"/>
      <c r="J54" s="38"/>
      <c r="K54" s="22"/>
      <c r="M54" s="22"/>
      <c r="O54" s="22"/>
      <c r="P54" s="22"/>
      <c r="Q54" s="22"/>
      <c r="R54" s="22"/>
      <c r="S54" s="22"/>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3"/>
      <c r="CL54" s="23"/>
      <c r="CM54" s="23"/>
      <c r="CN54" s="23"/>
      <c r="CO54" s="23"/>
      <c r="CP54" s="23"/>
      <c r="CQ54" s="23"/>
      <c r="CR54" s="23"/>
      <c r="CS54" s="23"/>
      <c r="CT54" s="23"/>
      <c r="CU54" s="23"/>
      <c r="CV54" s="23"/>
      <c r="CW54" s="23"/>
      <c r="CX54" s="23"/>
      <c r="CY54" s="23"/>
      <c r="CZ54" s="23"/>
      <c r="DA54" s="23"/>
      <c r="DB54" s="23"/>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row>
    <row r="55" spans="1:255" s="41" customFormat="1" ht="23.85" customHeight="1" x14ac:dyDescent="0.45">
      <c r="A55" s="22"/>
      <c r="B55" s="22"/>
      <c r="C55" s="22"/>
      <c r="D55" s="22"/>
      <c r="E55" s="43"/>
      <c r="F55" s="40"/>
      <c r="G55" s="40"/>
      <c r="H55" s="22"/>
      <c r="I55" s="22"/>
      <c r="J55" s="38"/>
      <c r="K55" s="22"/>
      <c r="M55" s="22"/>
      <c r="O55" s="22"/>
      <c r="P55" s="22"/>
      <c r="Q55" s="22"/>
      <c r="R55" s="22"/>
      <c r="S55" s="22"/>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c r="IN55" s="23"/>
      <c r="IO55" s="23"/>
      <c r="IP55" s="23"/>
      <c r="IQ55" s="23"/>
      <c r="IR55" s="23"/>
      <c r="IS55" s="23"/>
      <c r="IT55" s="23"/>
      <c r="IU55" s="23"/>
    </row>
    <row r="56" spans="1:255" s="41" customFormat="1" ht="23.85" customHeight="1" x14ac:dyDescent="0.45">
      <c r="A56" s="22"/>
      <c r="B56" s="22"/>
      <c r="C56" s="22"/>
      <c r="D56" s="22"/>
      <c r="E56" s="43"/>
      <c r="F56" s="40"/>
      <c r="G56" s="40"/>
      <c r="H56" s="22"/>
      <c r="I56" s="22"/>
      <c r="J56" s="38"/>
      <c r="K56" s="22"/>
      <c r="M56" s="22"/>
      <c r="O56" s="22"/>
      <c r="P56" s="22"/>
      <c r="Q56" s="22"/>
      <c r="R56" s="22"/>
      <c r="S56" s="22"/>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3"/>
      <c r="CL56" s="23"/>
      <c r="CM56" s="23"/>
      <c r="CN56" s="23"/>
      <c r="CO56" s="23"/>
      <c r="CP56" s="23"/>
      <c r="CQ56" s="23"/>
      <c r="CR56" s="23"/>
      <c r="CS56" s="23"/>
      <c r="CT56" s="23"/>
      <c r="CU56" s="23"/>
      <c r="CV56" s="23"/>
      <c r="CW56" s="23"/>
      <c r="CX56" s="23"/>
      <c r="CY56" s="23"/>
      <c r="CZ56" s="23"/>
      <c r="DA56" s="23"/>
      <c r="DB56" s="23"/>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row>
    <row r="57" spans="1:255" s="41" customFormat="1" ht="23.85" customHeight="1" x14ac:dyDescent="0.45">
      <c r="A57" s="22"/>
      <c r="B57" s="22"/>
      <c r="C57" s="22"/>
      <c r="D57" s="22"/>
      <c r="E57" s="43"/>
      <c r="F57" s="40"/>
      <c r="G57" s="40"/>
      <c r="H57" s="22"/>
      <c r="I57" s="22"/>
      <c r="J57" s="38"/>
      <c r="K57" s="22"/>
      <c r="M57" s="22"/>
      <c r="O57" s="22"/>
      <c r="P57" s="22"/>
      <c r="Q57" s="22"/>
      <c r="R57" s="22"/>
      <c r="S57" s="22"/>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3"/>
      <c r="CL57" s="23"/>
      <c r="CM57" s="23"/>
      <c r="CN57" s="23"/>
      <c r="CO57" s="23"/>
      <c r="CP57" s="23"/>
      <c r="CQ57" s="23"/>
      <c r="CR57" s="23"/>
      <c r="CS57" s="23"/>
      <c r="CT57" s="23"/>
      <c r="CU57" s="23"/>
      <c r="CV57" s="23"/>
      <c r="CW57" s="23"/>
      <c r="CX57" s="23"/>
      <c r="CY57" s="23"/>
      <c r="CZ57" s="23"/>
      <c r="DA57" s="23"/>
      <c r="DB57" s="23"/>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c r="IN57" s="23"/>
      <c r="IO57" s="23"/>
      <c r="IP57" s="23"/>
      <c r="IQ57" s="23"/>
      <c r="IR57" s="23"/>
      <c r="IS57" s="23"/>
      <c r="IT57" s="23"/>
      <c r="IU57" s="23"/>
    </row>
    <row r="58" spans="1:255" s="41" customFormat="1" ht="23.85" customHeight="1" x14ac:dyDescent="0.45">
      <c r="A58" s="22"/>
      <c r="B58" s="22"/>
      <c r="C58" s="22"/>
      <c r="D58" s="22"/>
      <c r="E58" s="43"/>
      <c r="F58" s="40"/>
      <c r="G58" s="40"/>
      <c r="H58" s="22"/>
      <c r="I58" s="22"/>
      <c r="J58" s="38"/>
      <c r="K58" s="22"/>
      <c r="M58" s="22"/>
      <c r="O58" s="22"/>
      <c r="P58" s="22"/>
      <c r="Q58" s="22"/>
      <c r="R58" s="22"/>
      <c r="S58" s="22"/>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3"/>
      <c r="CL58" s="23"/>
      <c r="CM58" s="23"/>
      <c r="CN58" s="23"/>
      <c r="CO58" s="23"/>
      <c r="CP58" s="23"/>
      <c r="CQ58" s="23"/>
      <c r="CR58" s="23"/>
      <c r="CS58" s="23"/>
      <c r="CT58" s="23"/>
      <c r="CU58" s="23"/>
      <c r="CV58" s="23"/>
      <c r="CW58" s="23"/>
      <c r="CX58" s="23"/>
      <c r="CY58" s="23"/>
      <c r="CZ58" s="23"/>
      <c r="DA58" s="23"/>
      <c r="DB58" s="23"/>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row>
    <row r="59" spans="1:255" s="41" customFormat="1" ht="23.85" customHeight="1" x14ac:dyDescent="0.45">
      <c r="A59" s="22"/>
      <c r="B59" s="22"/>
      <c r="C59" s="22"/>
      <c r="D59" s="22"/>
      <c r="E59" s="43"/>
      <c r="F59" s="40"/>
      <c r="G59" s="40"/>
      <c r="H59" s="22"/>
      <c r="I59" s="22"/>
      <c r="J59" s="38"/>
      <c r="K59" s="22"/>
      <c r="M59" s="22"/>
      <c r="O59" s="22"/>
      <c r="P59" s="22"/>
      <c r="Q59" s="22"/>
      <c r="R59" s="22"/>
      <c r="S59" s="22"/>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3"/>
      <c r="CL59" s="23"/>
      <c r="CM59" s="23"/>
      <c r="CN59" s="23"/>
      <c r="CO59" s="23"/>
      <c r="CP59" s="23"/>
      <c r="CQ59" s="23"/>
      <c r="CR59" s="23"/>
      <c r="CS59" s="23"/>
      <c r="CT59" s="23"/>
      <c r="CU59" s="23"/>
      <c r="CV59" s="23"/>
      <c r="CW59" s="23"/>
      <c r="CX59" s="23"/>
      <c r="CY59" s="23"/>
      <c r="CZ59" s="23"/>
      <c r="DA59" s="23"/>
      <c r="DB59" s="23"/>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row>
    <row r="60" spans="1:255" s="41" customFormat="1" ht="23.85" customHeight="1" x14ac:dyDescent="0.45">
      <c r="A60" s="22"/>
      <c r="B60" s="22"/>
      <c r="C60" s="22"/>
      <c r="D60" s="22"/>
      <c r="E60" s="43"/>
      <c r="F60" s="40"/>
      <c r="G60" s="40"/>
      <c r="H60" s="22"/>
      <c r="I60" s="22"/>
      <c r="J60" s="38"/>
      <c r="K60" s="22"/>
      <c r="M60" s="22"/>
      <c r="O60" s="22"/>
      <c r="P60" s="22"/>
      <c r="Q60" s="22"/>
      <c r="R60" s="22"/>
      <c r="S60" s="22"/>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3"/>
      <c r="CL60" s="23"/>
      <c r="CM60" s="23"/>
      <c r="CN60" s="23"/>
      <c r="CO60" s="23"/>
      <c r="CP60" s="23"/>
      <c r="CQ60" s="23"/>
      <c r="CR60" s="23"/>
      <c r="CS60" s="23"/>
      <c r="CT60" s="23"/>
      <c r="CU60" s="23"/>
      <c r="CV60" s="23"/>
      <c r="CW60" s="23"/>
      <c r="CX60" s="23"/>
      <c r="CY60" s="23"/>
      <c r="CZ60" s="23"/>
      <c r="DA60" s="23"/>
      <c r="DB60" s="23"/>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row>
    <row r="61" spans="1:255" s="41" customFormat="1" ht="23.85" customHeight="1" x14ac:dyDescent="0.45">
      <c r="A61" s="22"/>
      <c r="B61" s="22"/>
      <c r="C61" s="22"/>
      <c r="D61" s="22"/>
      <c r="E61" s="43"/>
      <c r="F61" s="40"/>
      <c r="G61" s="40"/>
      <c r="H61" s="22"/>
      <c r="I61" s="22"/>
      <c r="J61" s="38"/>
      <c r="K61" s="22"/>
      <c r="M61" s="22"/>
      <c r="O61" s="22"/>
      <c r="P61" s="22"/>
      <c r="Q61" s="22"/>
      <c r="R61" s="22"/>
      <c r="S61" s="22"/>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3"/>
      <c r="CL61" s="23"/>
      <c r="CM61" s="23"/>
      <c r="CN61" s="23"/>
      <c r="CO61" s="23"/>
      <c r="CP61" s="23"/>
      <c r="CQ61" s="23"/>
      <c r="CR61" s="23"/>
      <c r="CS61" s="23"/>
      <c r="CT61" s="23"/>
      <c r="CU61" s="23"/>
      <c r="CV61" s="23"/>
      <c r="CW61" s="23"/>
      <c r="CX61" s="23"/>
      <c r="CY61" s="23"/>
      <c r="CZ61" s="23"/>
      <c r="DA61" s="23"/>
      <c r="DB61" s="23"/>
      <c r="DC61" s="23"/>
      <c r="DD61" s="23"/>
      <c r="DE61" s="23"/>
      <c r="DF61" s="23"/>
      <c r="DG61" s="23"/>
      <c r="DH61" s="23"/>
      <c r="DI61" s="23"/>
      <c r="DJ61" s="23"/>
      <c r="DK61" s="23"/>
      <c r="DL61" s="23"/>
      <c r="DM61" s="23"/>
      <c r="DN61" s="23"/>
      <c r="DO61" s="23"/>
      <c r="DP61" s="23"/>
      <c r="DQ61" s="23"/>
      <c r="DR61" s="23"/>
      <c r="DS61" s="23"/>
      <c r="DT61" s="23"/>
      <c r="DU61" s="23"/>
      <c r="DV61" s="23"/>
      <c r="DW61" s="23"/>
      <c r="DX61" s="23"/>
      <c r="DY61" s="23"/>
      <c r="DZ61" s="23"/>
      <c r="EA61" s="23"/>
      <c r="EB61" s="23"/>
      <c r="EC61" s="23"/>
      <c r="ED61" s="23"/>
      <c r="EE61" s="23"/>
      <c r="EF61" s="23"/>
      <c r="EG61" s="23"/>
      <c r="EH61" s="23"/>
      <c r="EI61" s="23"/>
      <c r="EJ61" s="23"/>
      <c r="EK61" s="23"/>
      <c r="EL61" s="23"/>
      <c r="EM61" s="23"/>
      <c r="EN61" s="23"/>
      <c r="EO61" s="23"/>
      <c r="EP61" s="23"/>
      <c r="EQ61" s="23"/>
      <c r="ER61" s="23"/>
      <c r="ES61" s="23"/>
      <c r="ET61" s="23"/>
      <c r="EU61" s="23"/>
      <c r="EV61" s="23"/>
      <c r="EW61" s="23"/>
      <c r="EX61" s="23"/>
      <c r="EY61" s="23"/>
      <c r="EZ61" s="23"/>
      <c r="FA61" s="23"/>
      <c r="FB61" s="23"/>
      <c r="FC61" s="23"/>
      <c r="FD61" s="23"/>
      <c r="FE61" s="23"/>
      <c r="FF61" s="23"/>
      <c r="FG61" s="23"/>
      <c r="FH61" s="23"/>
      <c r="FI61" s="23"/>
      <c r="FJ61" s="23"/>
      <c r="FK61" s="23"/>
      <c r="FL61" s="23"/>
      <c r="FM61" s="23"/>
      <c r="FN61" s="23"/>
      <c r="FO61" s="23"/>
      <c r="FP61" s="23"/>
      <c r="FQ61" s="23"/>
      <c r="FR61" s="23"/>
      <c r="FS61" s="23"/>
      <c r="FT61" s="23"/>
      <c r="FU61" s="23"/>
      <c r="FV61" s="23"/>
      <c r="FW61" s="23"/>
      <c r="FX61" s="23"/>
      <c r="FY61" s="23"/>
      <c r="FZ61" s="23"/>
      <c r="GA61" s="23"/>
      <c r="GB61" s="23"/>
      <c r="GC61" s="23"/>
      <c r="GD61" s="23"/>
      <c r="GE61" s="23"/>
      <c r="GF61" s="23"/>
      <c r="GG61" s="23"/>
      <c r="GH61" s="23"/>
      <c r="GI61" s="23"/>
      <c r="GJ61" s="23"/>
      <c r="GK61" s="23"/>
      <c r="GL61" s="23"/>
      <c r="GM61" s="23"/>
      <c r="GN61" s="23"/>
      <c r="GO61" s="23"/>
      <c r="GP61" s="23"/>
      <c r="GQ61" s="23"/>
      <c r="GR61" s="23"/>
      <c r="GS61" s="23"/>
      <c r="GT61" s="23"/>
      <c r="GU61" s="23"/>
      <c r="GV61" s="23"/>
      <c r="GW61" s="23"/>
      <c r="GX61" s="23"/>
      <c r="GY61" s="23"/>
      <c r="GZ61" s="23"/>
      <c r="HA61" s="23"/>
      <c r="HB61" s="23"/>
      <c r="HC61" s="23"/>
      <c r="HD61" s="23"/>
      <c r="HE61" s="23"/>
      <c r="HF61" s="23"/>
      <c r="HG61" s="23"/>
      <c r="HH61" s="23"/>
      <c r="HI61" s="23"/>
      <c r="HJ61" s="23"/>
      <c r="HK61" s="23"/>
      <c r="HL61" s="23"/>
      <c r="HM61" s="23"/>
      <c r="HN61" s="23"/>
      <c r="HO61" s="23"/>
      <c r="HP61" s="23"/>
      <c r="HQ61" s="23"/>
      <c r="HR61" s="23"/>
      <c r="HS61" s="23"/>
      <c r="HT61" s="23"/>
      <c r="HU61" s="23"/>
      <c r="HV61" s="23"/>
      <c r="HW61" s="23"/>
      <c r="HX61" s="23"/>
      <c r="HY61" s="23"/>
      <c r="HZ61" s="23"/>
      <c r="IA61" s="23"/>
      <c r="IB61" s="23"/>
      <c r="IC61" s="23"/>
      <c r="ID61" s="23"/>
      <c r="IE61" s="23"/>
      <c r="IF61" s="23"/>
      <c r="IG61" s="23"/>
      <c r="IH61" s="23"/>
      <c r="II61" s="23"/>
      <c r="IJ61" s="23"/>
      <c r="IK61" s="23"/>
      <c r="IL61" s="23"/>
      <c r="IM61" s="23"/>
      <c r="IN61" s="23"/>
      <c r="IO61" s="23"/>
      <c r="IP61" s="23"/>
      <c r="IQ61" s="23"/>
      <c r="IR61" s="23"/>
      <c r="IS61" s="23"/>
      <c r="IT61" s="23"/>
      <c r="IU61" s="23"/>
    </row>
    <row r="62" spans="1:255" s="41" customFormat="1" ht="23.85" customHeight="1" x14ac:dyDescent="0.45">
      <c r="A62" s="22"/>
      <c r="B62" s="22"/>
      <c r="C62" s="22"/>
      <c r="D62" s="22"/>
      <c r="E62" s="43"/>
      <c r="F62" s="40"/>
      <c r="G62" s="40"/>
      <c r="H62" s="22"/>
      <c r="I62" s="22"/>
      <c r="J62" s="38"/>
      <c r="K62" s="22"/>
      <c r="M62" s="22"/>
      <c r="O62" s="22"/>
      <c r="P62" s="22"/>
      <c r="Q62" s="22"/>
      <c r="R62" s="22"/>
      <c r="S62" s="22"/>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3"/>
      <c r="CL62" s="23"/>
      <c r="CM62" s="23"/>
      <c r="CN62" s="23"/>
      <c r="CO62" s="23"/>
      <c r="CP62" s="23"/>
      <c r="CQ62" s="23"/>
      <c r="CR62" s="23"/>
      <c r="CS62" s="23"/>
      <c r="CT62" s="23"/>
      <c r="CU62" s="23"/>
      <c r="CV62" s="23"/>
      <c r="CW62" s="23"/>
      <c r="CX62" s="23"/>
      <c r="CY62" s="23"/>
      <c r="CZ62" s="23"/>
      <c r="DA62" s="23"/>
      <c r="DB62" s="23"/>
      <c r="DC62" s="23"/>
      <c r="DD62" s="23"/>
      <c r="DE62" s="23"/>
      <c r="DF62" s="23"/>
      <c r="DG62" s="23"/>
      <c r="DH62" s="23"/>
      <c r="DI62" s="23"/>
      <c r="DJ62" s="23"/>
      <c r="DK62" s="23"/>
      <c r="DL62" s="23"/>
      <c r="DM62" s="23"/>
      <c r="DN62" s="23"/>
      <c r="DO62" s="23"/>
      <c r="DP62" s="23"/>
      <c r="DQ62" s="23"/>
      <c r="DR62" s="23"/>
      <c r="DS62" s="23"/>
      <c r="DT62" s="23"/>
      <c r="DU62" s="23"/>
      <c r="DV62" s="23"/>
      <c r="DW62" s="23"/>
      <c r="DX62" s="23"/>
      <c r="DY62" s="23"/>
      <c r="DZ62" s="23"/>
      <c r="EA62" s="23"/>
      <c r="EB62" s="23"/>
      <c r="EC62" s="23"/>
      <c r="ED62" s="23"/>
      <c r="EE62" s="23"/>
      <c r="EF62" s="23"/>
      <c r="EG62" s="23"/>
      <c r="EH62" s="23"/>
      <c r="EI62" s="23"/>
      <c r="EJ62" s="23"/>
      <c r="EK62" s="23"/>
      <c r="EL62" s="23"/>
      <c r="EM62" s="23"/>
      <c r="EN62" s="23"/>
      <c r="EO62" s="23"/>
      <c r="EP62" s="23"/>
      <c r="EQ62" s="23"/>
      <c r="ER62" s="23"/>
      <c r="ES62" s="23"/>
      <c r="ET62" s="23"/>
      <c r="EU62" s="23"/>
      <c r="EV62" s="23"/>
      <c r="EW62" s="23"/>
      <c r="EX62" s="23"/>
      <c r="EY62" s="23"/>
      <c r="EZ62" s="23"/>
      <c r="FA62" s="23"/>
      <c r="FB62" s="23"/>
      <c r="FC62" s="23"/>
      <c r="FD62" s="23"/>
      <c r="FE62" s="23"/>
      <c r="FF62" s="23"/>
      <c r="FG62" s="23"/>
      <c r="FH62" s="23"/>
      <c r="FI62" s="23"/>
      <c r="FJ62" s="23"/>
      <c r="FK62" s="23"/>
      <c r="FL62" s="23"/>
      <c r="FM62" s="23"/>
      <c r="FN62" s="23"/>
      <c r="FO62" s="23"/>
      <c r="FP62" s="23"/>
      <c r="FQ62" s="23"/>
      <c r="FR62" s="23"/>
      <c r="FS62" s="23"/>
      <c r="FT62" s="23"/>
      <c r="FU62" s="23"/>
      <c r="FV62" s="23"/>
      <c r="FW62" s="23"/>
      <c r="FX62" s="23"/>
      <c r="FY62" s="23"/>
      <c r="FZ62" s="23"/>
      <c r="GA62" s="23"/>
      <c r="GB62" s="23"/>
      <c r="GC62" s="23"/>
      <c r="GD62" s="23"/>
      <c r="GE62" s="23"/>
      <c r="GF62" s="23"/>
      <c r="GG62" s="23"/>
      <c r="GH62" s="23"/>
      <c r="GI62" s="23"/>
      <c r="GJ62" s="23"/>
      <c r="GK62" s="23"/>
      <c r="GL62" s="23"/>
      <c r="GM62" s="23"/>
      <c r="GN62" s="23"/>
      <c r="GO62" s="23"/>
      <c r="GP62" s="23"/>
      <c r="GQ62" s="23"/>
      <c r="GR62" s="23"/>
      <c r="GS62" s="23"/>
      <c r="GT62" s="23"/>
      <c r="GU62" s="23"/>
      <c r="GV62" s="23"/>
      <c r="GW62" s="23"/>
      <c r="GX62" s="23"/>
      <c r="GY62" s="23"/>
      <c r="GZ62" s="23"/>
      <c r="HA62" s="23"/>
      <c r="HB62" s="23"/>
      <c r="HC62" s="23"/>
      <c r="HD62" s="23"/>
      <c r="HE62" s="23"/>
      <c r="HF62" s="23"/>
      <c r="HG62" s="23"/>
      <c r="HH62" s="23"/>
      <c r="HI62" s="23"/>
      <c r="HJ62" s="23"/>
      <c r="HK62" s="23"/>
      <c r="HL62" s="23"/>
      <c r="HM62" s="23"/>
      <c r="HN62" s="23"/>
      <c r="HO62" s="23"/>
      <c r="HP62" s="23"/>
      <c r="HQ62" s="23"/>
      <c r="HR62" s="23"/>
      <c r="HS62" s="23"/>
      <c r="HT62" s="23"/>
      <c r="HU62" s="23"/>
      <c r="HV62" s="23"/>
      <c r="HW62" s="23"/>
      <c r="HX62" s="23"/>
      <c r="HY62" s="23"/>
      <c r="HZ62" s="23"/>
      <c r="IA62" s="23"/>
      <c r="IB62" s="23"/>
      <c r="IC62" s="23"/>
      <c r="ID62" s="23"/>
      <c r="IE62" s="23"/>
      <c r="IF62" s="23"/>
      <c r="IG62" s="23"/>
      <c r="IH62" s="23"/>
      <c r="II62" s="23"/>
      <c r="IJ62" s="23"/>
      <c r="IK62" s="23"/>
      <c r="IL62" s="23"/>
      <c r="IM62" s="23"/>
      <c r="IN62" s="23"/>
      <c r="IO62" s="23"/>
      <c r="IP62" s="23"/>
      <c r="IQ62" s="23"/>
      <c r="IR62" s="23"/>
      <c r="IS62" s="23"/>
      <c r="IT62" s="23"/>
      <c r="IU62" s="23"/>
    </row>
    <row r="63" spans="1:255" s="41" customFormat="1" ht="23.85" customHeight="1" x14ac:dyDescent="0.45">
      <c r="A63" s="22"/>
      <c r="B63" s="22"/>
      <c r="C63" s="22"/>
      <c r="D63" s="22"/>
      <c r="E63" s="43"/>
      <c r="F63" s="40"/>
      <c r="G63" s="40"/>
      <c r="H63" s="22"/>
      <c r="I63" s="22"/>
      <c r="J63" s="38"/>
      <c r="K63" s="22"/>
      <c r="M63" s="40"/>
      <c r="O63" s="22"/>
      <c r="P63" s="22"/>
      <c r="Q63" s="22"/>
      <c r="R63" s="22"/>
      <c r="S63" s="22"/>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3"/>
      <c r="CL63" s="23"/>
      <c r="CM63" s="23"/>
      <c r="CN63" s="23"/>
      <c r="CO63" s="23"/>
      <c r="CP63" s="23"/>
      <c r="CQ63" s="23"/>
      <c r="CR63" s="23"/>
      <c r="CS63" s="23"/>
      <c r="CT63" s="23"/>
      <c r="CU63" s="23"/>
      <c r="CV63" s="23"/>
      <c r="CW63" s="23"/>
      <c r="CX63" s="23"/>
      <c r="CY63" s="23"/>
      <c r="CZ63" s="23"/>
      <c r="DA63" s="23"/>
      <c r="DB63" s="23"/>
      <c r="DC63" s="23"/>
      <c r="DD63" s="23"/>
      <c r="DE63" s="23"/>
      <c r="DF63" s="23"/>
      <c r="DG63" s="23"/>
      <c r="DH63" s="23"/>
      <c r="DI63" s="23"/>
      <c r="DJ63" s="23"/>
      <c r="DK63" s="23"/>
      <c r="DL63" s="23"/>
      <c r="DM63" s="23"/>
      <c r="DN63" s="23"/>
      <c r="DO63" s="23"/>
      <c r="DP63" s="23"/>
      <c r="DQ63" s="23"/>
      <c r="DR63" s="23"/>
      <c r="DS63" s="23"/>
      <c r="DT63" s="23"/>
      <c r="DU63" s="23"/>
      <c r="DV63" s="23"/>
      <c r="DW63" s="23"/>
      <c r="DX63" s="23"/>
      <c r="DY63" s="23"/>
      <c r="DZ63" s="23"/>
      <c r="EA63" s="23"/>
      <c r="EB63" s="23"/>
      <c r="EC63" s="23"/>
      <c r="ED63" s="23"/>
      <c r="EE63" s="23"/>
      <c r="EF63" s="23"/>
      <c r="EG63" s="23"/>
      <c r="EH63" s="23"/>
      <c r="EI63" s="23"/>
      <c r="EJ63" s="23"/>
      <c r="EK63" s="23"/>
      <c r="EL63" s="23"/>
      <c r="EM63" s="23"/>
      <c r="EN63" s="23"/>
      <c r="EO63" s="23"/>
      <c r="EP63" s="23"/>
      <c r="EQ63" s="23"/>
      <c r="ER63" s="23"/>
      <c r="ES63" s="23"/>
      <c r="ET63" s="23"/>
      <c r="EU63" s="23"/>
      <c r="EV63" s="23"/>
      <c r="EW63" s="23"/>
      <c r="EX63" s="23"/>
      <c r="EY63" s="23"/>
      <c r="EZ63" s="23"/>
      <c r="FA63" s="23"/>
      <c r="FB63" s="23"/>
      <c r="FC63" s="23"/>
      <c r="FD63" s="23"/>
      <c r="FE63" s="23"/>
      <c r="FF63" s="23"/>
      <c r="FG63" s="23"/>
      <c r="FH63" s="23"/>
      <c r="FI63" s="23"/>
      <c r="FJ63" s="23"/>
      <c r="FK63" s="23"/>
      <c r="FL63" s="23"/>
      <c r="FM63" s="23"/>
      <c r="FN63" s="23"/>
      <c r="FO63" s="23"/>
      <c r="FP63" s="23"/>
      <c r="FQ63" s="23"/>
      <c r="FR63" s="23"/>
      <c r="FS63" s="23"/>
      <c r="FT63" s="23"/>
      <c r="FU63" s="23"/>
      <c r="FV63" s="23"/>
      <c r="FW63" s="23"/>
      <c r="FX63" s="23"/>
      <c r="FY63" s="23"/>
      <c r="FZ63" s="23"/>
      <c r="GA63" s="23"/>
      <c r="GB63" s="23"/>
      <c r="GC63" s="23"/>
      <c r="GD63" s="23"/>
      <c r="GE63" s="23"/>
      <c r="GF63" s="23"/>
      <c r="GG63" s="23"/>
      <c r="GH63" s="23"/>
      <c r="GI63" s="23"/>
      <c r="GJ63" s="23"/>
      <c r="GK63" s="23"/>
      <c r="GL63" s="23"/>
      <c r="GM63" s="23"/>
      <c r="GN63" s="23"/>
      <c r="GO63" s="23"/>
      <c r="GP63" s="23"/>
      <c r="GQ63" s="23"/>
      <c r="GR63" s="23"/>
      <c r="GS63" s="23"/>
      <c r="GT63" s="23"/>
      <c r="GU63" s="23"/>
      <c r="GV63" s="23"/>
      <c r="GW63" s="23"/>
      <c r="GX63" s="23"/>
      <c r="GY63" s="23"/>
      <c r="GZ63" s="23"/>
      <c r="HA63" s="23"/>
      <c r="HB63" s="23"/>
      <c r="HC63" s="23"/>
      <c r="HD63" s="23"/>
      <c r="HE63" s="23"/>
      <c r="HF63" s="23"/>
      <c r="HG63" s="23"/>
      <c r="HH63" s="23"/>
      <c r="HI63" s="23"/>
      <c r="HJ63" s="23"/>
      <c r="HK63" s="23"/>
      <c r="HL63" s="23"/>
      <c r="HM63" s="23"/>
      <c r="HN63" s="23"/>
      <c r="HO63" s="23"/>
      <c r="HP63" s="23"/>
      <c r="HQ63" s="23"/>
      <c r="HR63" s="23"/>
      <c r="HS63" s="23"/>
      <c r="HT63" s="23"/>
      <c r="HU63" s="23"/>
      <c r="HV63" s="23"/>
      <c r="HW63" s="23"/>
      <c r="HX63" s="23"/>
      <c r="HY63" s="23"/>
      <c r="HZ63" s="23"/>
      <c r="IA63" s="23"/>
      <c r="IB63" s="23"/>
      <c r="IC63" s="23"/>
      <c r="ID63" s="23"/>
      <c r="IE63" s="23"/>
      <c r="IF63" s="23"/>
      <c r="IG63" s="23"/>
      <c r="IH63" s="23"/>
      <c r="II63" s="23"/>
      <c r="IJ63" s="23"/>
      <c r="IK63" s="23"/>
      <c r="IL63" s="23"/>
      <c r="IM63" s="23"/>
      <c r="IN63" s="23"/>
      <c r="IO63" s="23"/>
      <c r="IP63" s="23"/>
      <c r="IQ63" s="23"/>
      <c r="IR63" s="23"/>
      <c r="IS63" s="23"/>
      <c r="IT63" s="23"/>
      <c r="IU63" s="23"/>
    </row>
    <row r="64" spans="1:255" s="41" customFormat="1" ht="23.85" customHeight="1" x14ac:dyDescent="0.45">
      <c r="A64" s="22"/>
      <c r="B64" s="22"/>
      <c r="C64" s="22"/>
      <c r="D64" s="22"/>
      <c r="E64" s="43"/>
      <c r="F64" s="40"/>
      <c r="G64" s="40"/>
      <c r="H64" s="22"/>
      <c r="I64" s="22"/>
      <c r="J64" s="38"/>
      <c r="K64" s="22"/>
      <c r="M64" s="40"/>
      <c r="O64" s="22"/>
      <c r="P64" s="22"/>
      <c r="Q64" s="22"/>
      <c r="R64" s="22"/>
      <c r="S64" s="22"/>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3"/>
      <c r="CL64" s="23"/>
      <c r="CM64" s="23"/>
      <c r="CN64" s="23"/>
      <c r="CO64" s="23"/>
      <c r="CP64" s="23"/>
      <c r="CQ64" s="23"/>
      <c r="CR64" s="23"/>
      <c r="CS64" s="23"/>
      <c r="CT64" s="23"/>
      <c r="CU64" s="23"/>
      <c r="CV64" s="23"/>
      <c r="CW64" s="23"/>
      <c r="CX64" s="23"/>
      <c r="CY64" s="23"/>
      <c r="CZ64" s="23"/>
      <c r="DA64" s="23"/>
      <c r="DB64" s="23"/>
      <c r="DC64" s="23"/>
      <c r="DD64" s="23"/>
      <c r="DE64" s="23"/>
      <c r="DF64" s="23"/>
      <c r="DG64" s="23"/>
      <c r="DH64" s="23"/>
      <c r="DI64" s="23"/>
      <c r="DJ64" s="23"/>
      <c r="DK64" s="23"/>
      <c r="DL64" s="23"/>
      <c r="DM64" s="23"/>
      <c r="DN64" s="23"/>
      <c r="DO64" s="23"/>
      <c r="DP64" s="23"/>
      <c r="DQ64" s="23"/>
      <c r="DR64" s="23"/>
      <c r="DS64" s="23"/>
      <c r="DT64" s="23"/>
      <c r="DU64" s="23"/>
      <c r="DV64" s="23"/>
      <c r="DW64" s="23"/>
      <c r="DX64" s="23"/>
      <c r="DY64" s="23"/>
      <c r="DZ64" s="23"/>
      <c r="EA64" s="23"/>
      <c r="EB64" s="23"/>
      <c r="EC64" s="23"/>
      <c r="ED64" s="23"/>
      <c r="EE64" s="23"/>
      <c r="EF64" s="23"/>
      <c r="EG64" s="23"/>
      <c r="EH64" s="23"/>
      <c r="EI64" s="23"/>
      <c r="EJ64" s="23"/>
      <c r="EK64" s="23"/>
      <c r="EL64" s="23"/>
      <c r="EM64" s="23"/>
      <c r="EN64" s="23"/>
      <c r="EO64" s="23"/>
      <c r="EP64" s="23"/>
      <c r="EQ64" s="23"/>
      <c r="ER64" s="23"/>
      <c r="ES64" s="23"/>
      <c r="ET64" s="23"/>
      <c r="EU64" s="23"/>
      <c r="EV64" s="23"/>
      <c r="EW64" s="23"/>
      <c r="EX64" s="23"/>
      <c r="EY64" s="23"/>
      <c r="EZ64" s="23"/>
      <c r="FA64" s="23"/>
      <c r="FB64" s="23"/>
      <c r="FC64" s="23"/>
      <c r="FD64" s="23"/>
      <c r="FE64" s="23"/>
      <c r="FF64" s="23"/>
      <c r="FG64" s="23"/>
      <c r="FH64" s="23"/>
      <c r="FI64" s="23"/>
      <c r="FJ64" s="23"/>
      <c r="FK64" s="23"/>
      <c r="FL64" s="23"/>
      <c r="FM64" s="23"/>
      <c r="FN64" s="23"/>
      <c r="FO64" s="23"/>
      <c r="FP64" s="23"/>
      <c r="FQ64" s="23"/>
      <c r="FR64" s="23"/>
      <c r="FS64" s="23"/>
      <c r="FT64" s="23"/>
      <c r="FU64" s="23"/>
      <c r="FV64" s="23"/>
      <c r="FW64" s="23"/>
      <c r="FX64" s="23"/>
      <c r="FY64" s="23"/>
      <c r="FZ64" s="23"/>
      <c r="GA64" s="23"/>
      <c r="GB64" s="23"/>
      <c r="GC64" s="23"/>
      <c r="GD64" s="23"/>
      <c r="GE64" s="23"/>
      <c r="GF64" s="23"/>
      <c r="GG64" s="23"/>
      <c r="GH64" s="23"/>
      <c r="GI64" s="23"/>
      <c r="GJ64" s="23"/>
      <c r="GK64" s="23"/>
      <c r="GL64" s="23"/>
      <c r="GM64" s="23"/>
      <c r="GN64" s="23"/>
      <c r="GO64" s="23"/>
      <c r="GP64" s="23"/>
      <c r="GQ64" s="23"/>
      <c r="GR64" s="23"/>
      <c r="GS64" s="23"/>
      <c r="GT64" s="23"/>
      <c r="GU64" s="23"/>
      <c r="GV64" s="23"/>
      <c r="GW64" s="23"/>
      <c r="GX64" s="23"/>
      <c r="GY64" s="23"/>
      <c r="GZ64" s="23"/>
      <c r="HA64" s="23"/>
      <c r="HB64" s="23"/>
      <c r="HC64" s="23"/>
      <c r="HD64" s="23"/>
      <c r="HE64" s="23"/>
      <c r="HF64" s="23"/>
      <c r="HG64" s="23"/>
      <c r="HH64" s="23"/>
      <c r="HI64" s="23"/>
      <c r="HJ64" s="23"/>
      <c r="HK64" s="23"/>
      <c r="HL64" s="23"/>
      <c r="HM64" s="23"/>
      <c r="HN64" s="23"/>
      <c r="HO64" s="23"/>
      <c r="HP64" s="23"/>
      <c r="HQ64" s="23"/>
      <c r="HR64" s="23"/>
      <c r="HS64" s="23"/>
      <c r="HT64" s="23"/>
      <c r="HU64" s="23"/>
      <c r="HV64" s="23"/>
      <c r="HW64" s="23"/>
      <c r="HX64" s="23"/>
      <c r="HY64" s="23"/>
      <c r="HZ64" s="23"/>
      <c r="IA64" s="23"/>
      <c r="IB64" s="23"/>
      <c r="IC64" s="23"/>
      <c r="ID64" s="23"/>
      <c r="IE64" s="23"/>
      <c r="IF64" s="23"/>
      <c r="IG64" s="23"/>
      <c r="IH64" s="23"/>
      <c r="II64" s="23"/>
      <c r="IJ64" s="23"/>
      <c r="IK64" s="23"/>
      <c r="IL64" s="23"/>
      <c r="IM64" s="23"/>
      <c r="IN64" s="23"/>
      <c r="IO64" s="23"/>
      <c r="IP64" s="23"/>
      <c r="IQ64" s="23"/>
      <c r="IR64" s="23"/>
      <c r="IS64" s="23"/>
      <c r="IT64" s="23"/>
      <c r="IU64" s="23"/>
    </row>
    <row r="65" spans="1:255" s="41" customFormat="1" ht="23.85" customHeight="1" x14ac:dyDescent="0.45">
      <c r="A65" s="22"/>
      <c r="B65" s="22"/>
      <c r="C65" s="22"/>
      <c r="D65" s="22"/>
      <c r="E65" s="43"/>
      <c r="F65" s="40"/>
      <c r="G65" s="40"/>
      <c r="H65" s="22"/>
      <c r="I65" s="22"/>
      <c r="J65" s="38"/>
      <c r="K65" s="22"/>
      <c r="L65" s="22"/>
      <c r="M65" s="40"/>
      <c r="O65" s="22"/>
      <c r="P65" s="22"/>
      <c r="Q65" s="22"/>
      <c r="R65" s="22"/>
      <c r="S65" s="22"/>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c r="GY65" s="23"/>
      <c r="GZ65" s="23"/>
      <c r="HA65" s="23"/>
      <c r="HB65" s="23"/>
      <c r="HC65" s="23"/>
      <c r="HD65" s="23"/>
      <c r="HE65" s="23"/>
      <c r="HF65" s="23"/>
      <c r="HG65" s="23"/>
      <c r="HH65" s="23"/>
      <c r="HI65" s="23"/>
      <c r="HJ65" s="23"/>
      <c r="HK65" s="23"/>
      <c r="HL65" s="23"/>
      <c r="HM65" s="23"/>
      <c r="HN65" s="23"/>
      <c r="HO65" s="23"/>
      <c r="HP65" s="23"/>
      <c r="HQ65" s="23"/>
      <c r="HR65" s="23"/>
      <c r="HS65" s="23"/>
      <c r="HT65" s="23"/>
      <c r="HU65" s="23"/>
      <c r="HV65" s="23"/>
      <c r="HW65" s="23"/>
      <c r="HX65" s="23"/>
      <c r="HY65" s="23"/>
      <c r="HZ65" s="23"/>
      <c r="IA65" s="23"/>
      <c r="IB65" s="23"/>
      <c r="IC65" s="23"/>
      <c r="ID65" s="23"/>
      <c r="IE65" s="23"/>
      <c r="IF65" s="23"/>
      <c r="IG65" s="23"/>
      <c r="IH65" s="23"/>
      <c r="II65" s="23"/>
      <c r="IJ65" s="23"/>
      <c r="IK65" s="23"/>
      <c r="IL65" s="23"/>
      <c r="IM65" s="23"/>
      <c r="IN65" s="23"/>
      <c r="IO65" s="23"/>
      <c r="IP65" s="23"/>
      <c r="IQ65" s="23"/>
      <c r="IR65" s="23"/>
      <c r="IS65" s="23"/>
      <c r="IT65" s="23"/>
      <c r="IU65" s="23"/>
    </row>
    <row r="66" spans="1:255" s="41" customFormat="1" ht="23.85" customHeight="1" x14ac:dyDescent="0.45">
      <c r="A66" s="22"/>
      <c r="B66" s="22"/>
      <c r="C66" s="22"/>
      <c r="D66" s="22"/>
      <c r="E66" s="43"/>
      <c r="F66" s="40"/>
      <c r="G66" s="40"/>
      <c r="H66" s="22"/>
      <c r="I66" s="22"/>
      <c r="J66" s="38"/>
      <c r="K66" s="22"/>
      <c r="L66" s="22"/>
      <c r="M66" s="40"/>
      <c r="O66" s="22"/>
      <c r="P66" s="22"/>
      <c r="Q66" s="22"/>
      <c r="R66" s="22"/>
      <c r="S66" s="40"/>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3"/>
      <c r="CL66" s="23"/>
      <c r="CM66" s="23"/>
      <c r="CN66" s="23"/>
      <c r="CO66" s="23"/>
      <c r="CP66" s="23"/>
      <c r="CQ66" s="23"/>
      <c r="CR66" s="23"/>
      <c r="CS66" s="23"/>
      <c r="CT66" s="23"/>
      <c r="CU66" s="23"/>
      <c r="CV66" s="23"/>
      <c r="CW66" s="23"/>
      <c r="CX66" s="23"/>
      <c r="CY66" s="23"/>
      <c r="CZ66" s="23"/>
      <c r="DA66" s="23"/>
      <c r="DB66" s="23"/>
      <c r="DC66" s="23"/>
      <c r="DD66" s="23"/>
      <c r="DE66" s="23"/>
      <c r="DF66" s="23"/>
      <c r="DG66" s="23"/>
      <c r="DH66" s="23"/>
      <c r="DI66" s="23"/>
      <c r="DJ66" s="23"/>
      <c r="DK66" s="23"/>
      <c r="DL66" s="23"/>
      <c r="DM66" s="23"/>
      <c r="DN66" s="23"/>
      <c r="DO66" s="23"/>
      <c r="DP66" s="23"/>
      <c r="DQ66" s="23"/>
      <c r="DR66" s="23"/>
      <c r="DS66" s="23"/>
      <c r="DT66" s="23"/>
      <c r="DU66" s="23"/>
      <c r="DV66" s="23"/>
      <c r="DW66" s="23"/>
      <c r="DX66" s="23"/>
      <c r="DY66" s="23"/>
      <c r="DZ66" s="23"/>
      <c r="EA66" s="23"/>
      <c r="EB66" s="23"/>
      <c r="EC66" s="23"/>
      <c r="ED66" s="23"/>
      <c r="EE66" s="23"/>
      <c r="EF66" s="23"/>
      <c r="EG66" s="23"/>
      <c r="EH66" s="23"/>
      <c r="EI66" s="23"/>
      <c r="EJ66" s="23"/>
      <c r="EK66" s="23"/>
      <c r="EL66" s="23"/>
      <c r="EM66" s="23"/>
      <c r="EN66" s="23"/>
      <c r="EO66" s="23"/>
      <c r="EP66" s="23"/>
      <c r="EQ66" s="23"/>
      <c r="ER66" s="23"/>
      <c r="ES66" s="23"/>
      <c r="ET66" s="23"/>
      <c r="EU66" s="23"/>
      <c r="EV66" s="23"/>
      <c r="EW66" s="23"/>
      <c r="EX66" s="23"/>
      <c r="EY66" s="23"/>
      <c r="EZ66" s="23"/>
      <c r="FA66" s="23"/>
      <c r="FB66" s="23"/>
      <c r="FC66" s="23"/>
      <c r="FD66" s="23"/>
      <c r="FE66" s="23"/>
      <c r="FF66" s="23"/>
      <c r="FG66" s="23"/>
      <c r="FH66" s="23"/>
      <c r="FI66" s="23"/>
      <c r="FJ66" s="23"/>
      <c r="FK66" s="23"/>
      <c r="FL66" s="23"/>
      <c r="FM66" s="23"/>
      <c r="FN66" s="23"/>
      <c r="FO66" s="23"/>
      <c r="FP66" s="23"/>
      <c r="FQ66" s="23"/>
      <c r="FR66" s="23"/>
      <c r="FS66" s="23"/>
      <c r="FT66" s="23"/>
      <c r="FU66" s="23"/>
      <c r="FV66" s="23"/>
      <c r="FW66" s="23"/>
      <c r="FX66" s="23"/>
      <c r="FY66" s="23"/>
      <c r="FZ66" s="23"/>
      <c r="GA66" s="23"/>
      <c r="GB66" s="23"/>
      <c r="GC66" s="23"/>
      <c r="GD66" s="23"/>
      <c r="GE66" s="23"/>
      <c r="GF66" s="23"/>
      <c r="GG66" s="23"/>
      <c r="GH66" s="23"/>
      <c r="GI66" s="23"/>
      <c r="GJ66" s="23"/>
      <c r="GK66" s="23"/>
      <c r="GL66" s="23"/>
      <c r="GM66" s="23"/>
      <c r="GN66" s="23"/>
      <c r="GO66" s="23"/>
      <c r="GP66" s="23"/>
      <c r="GQ66" s="23"/>
      <c r="GR66" s="23"/>
      <c r="GS66" s="23"/>
      <c r="GT66" s="23"/>
      <c r="GU66" s="23"/>
      <c r="GV66" s="23"/>
      <c r="GW66" s="23"/>
      <c r="GX66" s="23"/>
      <c r="GY66" s="23"/>
      <c r="GZ66" s="23"/>
      <c r="HA66" s="23"/>
      <c r="HB66" s="23"/>
      <c r="HC66" s="23"/>
      <c r="HD66" s="23"/>
      <c r="HE66" s="23"/>
      <c r="HF66" s="23"/>
      <c r="HG66" s="23"/>
      <c r="HH66" s="23"/>
      <c r="HI66" s="23"/>
      <c r="HJ66" s="23"/>
      <c r="HK66" s="23"/>
      <c r="HL66" s="23"/>
      <c r="HM66" s="23"/>
      <c r="HN66" s="23"/>
      <c r="HO66" s="23"/>
      <c r="HP66" s="23"/>
      <c r="HQ66" s="23"/>
      <c r="HR66" s="23"/>
      <c r="HS66" s="23"/>
      <c r="HT66" s="23"/>
      <c r="HU66" s="23"/>
      <c r="HV66" s="23"/>
      <c r="HW66" s="23"/>
      <c r="HX66" s="23"/>
      <c r="HY66" s="23"/>
      <c r="HZ66" s="23"/>
      <c r="IA66" s="23"/>
      <c r="IB66" s="23"/>
      <c r="IC66" s="23"/>
      <c r="ID66" s="23"/>
      <c r="IE66" s="23"/>
      <c r="IF66" s="23"/>
      <c r="IG66" s="23"/>
      <c r="IH66" s="23"/>
      <c r="II66" s="23"/>
      <c r="IJ66" s="23"/>
      <c r="IK66" s="23"/>
      <c r="IL66" s="23"/>
      <c r="IM66" s="23"/>
      <c r="IN66" s="23"/>
      <c r="IO66" s="23"/>
      <c r="IP66" s="23"/>
      <c r="IQ66" s="23"/>
      <c r="IR66" s="23"/>
      <c r="IS66" s="23"/>
      <c r="IT66" s="23"/>
      <c r="IU66" s="23"/>
    </row>
    <row r="67" spans="1:255" s="41" customFormat="1" ht="23.85" customHeight="1" x14ac:dyDescent="0.45">
      <c r="A67" s="43"/>
      <c r="B67" s="40"/>
      <c r="C67" s="40"/>
      <c r="D67" s="40"/>
      <c r="E67" s="43"/>
      <c r="F67" s="40"/>
      <c r="G67" s="40"/>
      <c r="H67" s="40"/>
      <c r="I67" s="22"/>
      <c r="J67" s="38"/>
      <c r="K67" s="22"/>
      <c r="L67" s="22"/>
      <c r="M67" s="40"/>
      <c r="O67" s="22"/>
      <c r="P67" s="22"/>
      <c r="Q67" s="22"/>
      <c r="R67" s="22"/>
      <c r="S67" s="40"/>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3"/>
      <c r="CL67" s="23"/>
      <c r="CM67" s="23"/>
      <c r="CN67" s="23"/>
      <c r="CO67" s="23"/>
      <c r="CP67" s="23"/>
      <c r="CQ67" s="23"/>
      <c r="CR67" s="23"/>
      <c r="CS67" s="23"/>
      <c r="CT67" s="23"/>
      <c r="CU67" s="23"/>
      <c r="CV67" s="23"/>
      <c r="CW67" s="23"/>
      <c r="CX67" s="23"/>
      <c r="CY67" s="23"/>
      <c r="CZ67" s="23"/>
      <c r="DA67" s="23"/>
      <c r="DB67" s="23"/>
      <c r="DC67" s="23"/>
      <c r="DD67" s="23"/>
      <c r="DE67" s="23"/>
      <c r="DF67" s="23"/>
      <c r="DG67" s="23"/>
      <c r="DH67" s="23"/>
      <c r="DI67" s="23"/>
      <c r="DJ67" s="23"/>
      <c r="DK67" s="23"/>
      <c r="DL67" s="23"/>
      <c r="DM67" s="23"/>
      <c r="DN67" s="23"/>
      <c r="DO67" s="23"/>
      <c r="DP67" s="23"/>
      <c r="DQ67" s="23"/>
      <c r="DR67" s="23"/>
      <c r="DS67" s="23"/>
      <c r="DT67" s="23"/>
      <c r="DU67" s="23"/>
      <c r="DV67" s="23"/>
      <c r="DW67" s="23"/>
      <c r="DX67" s="23"/>
      <c r="DY67" s="23"/>
      <c r="DZ67" s="23"/>
      <c r="EA67" s="23"/>
      <c r="EB67" s="23"/>
      <c r="EC67" s="23"/>
      <c r="ED67" s="23"/>
      <c r="EE67" s="23"/>
      <c r="EF67" s="23"/>
      <c r="EG67" s="23"/>
      <c r="EH67" s="23"/>
      <c r="EI67" s="23"/>
      <c r="EJ67" s="23"/>
      <c r="EK67" s="23"/>
      <c r="EL67" s="23"/>
      <c r="EM67" s="23"/>
      <c r="EN67" s="23"/>
      <c r="EO67" s="23"/>
      <c r="EP67" s="23"/>
      <c r="EQ67" s="23"/>
      <c r="ER67" s="23"/>
      <c r="ES67" s="23"/>
      <c r="ET67" s="23"/>
      <c r="EU67" s="23"/>
      <c r="EV67" s="23"/>
      <c r="EW67" s="23"/>
      <c r="EX67" s="23"/>
      <c r="EY67" s="23"/>
      <c r="EZ67" s="23"/>
      <c r="FA67" s="23"/>
      <c r="FB67" s="23"/>
      <c r="FC67" s="23"/>
      <c r="FD67" s="23"/>
      <c r="FE67" s="23"/>
      <c r="FF67" s="23"/>
      <c r="FG67" s="23"/>
      <c r="FH67" s="23"/>
      <c r="FI67" s="23"/>
      <c r="FJ67" s="23"/>
      <c r="FK67" s="23"/>
      <c r="FL67" s="23"/>
      <c r="FM67" s="23"/>
      <c r="FN67" s="23"/>
      <c r="FO67" s="23"/>
      <c r="FP67" s="23"/>
      <c r="FQ67" s="23"/>
      <c r="FR67" s="23"/>
      <c r="FS67" s="23"/>
      <c r="FT67" s="23"/>
      <c r="FU67" s="23"/>
      <c r="FV67" s="23"/>
      <c r="FW67" s="23"/>
      <c r="FX67" s="23"/>
      <c r="FY67" s="23"/>
      <c r="FZ67" s="23"/>
      <c r="GA67" s="23"/>
      <c r="GB67" s="23"/>
      <c r="GC67" s="23"/>
      <c r="GD67" s="23"/>
      <c r="GE67" s="23"/>
      <c r="GF67" s="23"/>
      <c r="GG67" s="23"/>
      <c r="GH67" s="23"/>
      <c r="GI67" s="23"/>
      <c r="GJ67" s="23"/>
      <c r="GK67" s="23"/>
      <c r="GL67" s="23"/>
      <c r="GM67" s="23"/>
      <c r="GN67" s="23"/>
      <c r="GO67" s="23"/>
      <c r="GP67" s="23"/>
      <c r="GQ67" s="23"/>
      <c r="GR67" s="23"/>
      <c r="GS67" s="23"/>
      <c r="GT67" s="23"/>
      <c r="GU67" s="23"/>
      <c r="GV67" s="23"/>
      <c r="GW67" s="23"/>
      <c r="GX67" s="23"/>
      <c r="GY67" s="23"/>
      <c r="GZ67" s="23"/>
      <c r="HA67" s="23"/>
      <c r="HB67" s="23"/>
      <c r="HC67" s="23"/>
      <c r="HD67" s="23"/>
      <c r="HE67" s="23"/>
      <c r="HF67" s="23"/>
      <c r="HG67" s="23"/>
      <c r="HH67" s="23"/>
      <c r="HI67" s="23"/>
      <c r="HJ67" s="23"/>
      <c r="HK67" s="23"/>
      <c r="HL67" s="23"/>
      <c r="HM67" s="23"/>
      <c r="HN67" s="23"/>
      <c r="HO67" s="23"/>
      <c r="HP67" s="23"/>
      <c r="HQ67" s="23"/>
      <c r="HR67" s="23"/>
      <c r="HS67" s="23"/>
      <c r="HT67" s="23"/>
      <c r="HU67" s="23"/>
      <c r="HV67" s="23"/>
      <c r="HW67" s="23"/>
      <c r="HX67" s="23"/>
      <c r="HY67" s="23"/>
      <c r="HZ67" s="23"/>
      <c r="IA67" s="23"/>
      <c r="IB67" s="23"/>
      <c r="IC67" s="23"/>
      <c r="ID67" s="23"/>
      <c r="IE67" s="23"/>
      <c r="IF67" s="23"/>
      <c r="IG67" s="23"/>
      <c r="IH67" s="23"/>
      <c r="II67" s="23"/>
      <c r="IJ67" s="23"/>
      <c r="IK67" s="23"/>
      <c r="IL67" s="23"/>
      <c r="IM67" s="23"/>
      <c r="IN67" s="23"/>
      <c r="IO67" s="23"/>
      <c r="IP67" s="23"/>
      <c r="IQ67" s="23"/>
      <c r="IR67" s="23"/>
      <c r="IS67" s="23"/>
      <c r="IT67" s="23"/>
      <c r="IU67" s="23"/>
    </row>
    <row r="68" spans="1:255" s="41" customFormat="1" ht="23.85" customHeight="1" x14ac:dyDescent="0.45">
      <c r="A68" s="43"/>
      <c r="B68" s="40"/>
      <c r="C68" s="40"/>
      <c r="D68" s="40"/>
      <c r="E68" s="43"/>
      <c r="F68" s="40"/>
      <c r="G68" s="40"/>
      <c r="H68" s="40"/>
      <c r="I68" s="22"/>
      <c r="J68" s="38"/>
      <c r="K68" s="22"/>
      <c r="L68" s="22"/>
      <c r="M68" s="40"/>
      <c r="O68" s="22"/>
      <c r="P68" s="22"/>
      <c r="Q68" s="22"/>
      <c r="R68" s="22"/>
      <c r="S68" s="40"/>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3"/>
      <c r="CL68" s="23"/>
      <c r="CM68" s="23"/>
      <c r="CN68" s="23"/>
      <c r="CO68" s="23"/>
      <c r="CP68" s="23"/>
      <c r="CQ68" s="23"/>
      <c r="CR68" s="23"/>
      <c r="CS68" s="23"/>
      <c r="CT68" s="23"/>
      <c r="CU68" s="23"/>
      <c r="CV68" s="23"/>
      <c r="CW68" s="23"/>
      <c r="CX68" s="23"/>
      <c r="CY68" s="23"/>
      <c r="CZ68" s="23"/>
      <c r="DA68" s="23"/>
      <c r="DB68" s="23"/>
      <c r="DC68" s="23"/>
      <c r="DD68" s="23"/>
      <c r="DE68" s="23"/>
      <c r="DF68" s="23"/>
      <c r="DG68" s="23"/>
      <c r="DH68" s="23"/>
      <c r="DI68" s="23"/>
      <c r="DJ68" s="23"/>
      <c r="DK68" s="23"/>
      <c r="DL68" s="23"/>
      <c r="DM68" s="23"/>
      <c r="DN68" s="23"/>
      <c r="DO68" s="23"/>
      <c r="DP68" s="23"/>
      <c r="DQ68" s="23"/>
      <c r="DR68" s="23"/>
      <c r="DS68" s="23"/>
      <c r="DT68" s="23"/>
      <c r="DU68" s="23"/>
      <c r="DV68" s="23"/>
      <c r="DW68" s="23"/>
      <c r="DX68" s="23"/>
      <c r="DY68" s="23"/>
      <c r="DZ68" s="23"/>
      <c r="EA68" s="23"/>
      <c r="EB68" s="23"/>
      <c r="EC68" s="23"/>
      <c r="ED68" s="23"/>
      <c r="EE68" s="23"/>
      <c r="EF68" s="23"/>
      <c r="EG68" s="23"/>
      <c r="EH68" s="23"/>
      <c r="EI68" s="23"/>
      <c r="EJ68" s="23"/>
      <c r="EK68" s="23"/>
      <c r="EL68" s="23"/>
      <c r="EM68" s="23"/>
      <c r="EN68" s="23"/>
      <c r="EO68" s="23"/>
      <c r="EP68" s="23"/>
      <c r="EQ68" s="23"/>
      <c r="ER68" s="23"/>
      <c r="ES68" s="23"/>
      <c r="ET68" s="23"/>
      <c r="EU68" s="23"/>
      <c r="EV68" s="23"/>
      <c r="EW68" s="23"/>
      <c r="EX68" s="23"/>
      <c r="EY68" s="23"/>
      <c r="EZ68" s="23"/>
      <c r="FA68" s="23"/>
      <c r="FB68" s="23"/>
      <c r="FC68" s="23"/>
      <c r="FD68" s="23"/>
      <c r="FE68" s="23"/>
      <c r="FF68" s="23"/>
      <c r="FG68" s="23"/>
      <c r="FH68" s="23"/>
      <c r="FI68" s="23"/>
      <c r="FJ68" s="23"/>
      <c r="FK68" s="23"/>
      <c r="FL68" s="23"/>
      <c r="FM68" s="23"/>
      <c r="FN68" s="23"/>
      <c r="FO68" s="23"/>
      <c r="FP68" s="23"/>
      <c r="FQ68" s="23"/>
      <c r="FR68" s="23"/>
      <c r="FS68" s="23"/>
      <c r="FT68" s="23"/>
      <c r="FU68" s="23"/>
      <c r="FV68" s="23"/>
      <c r="FW68" s="23"/>
      <c r="FX68" s="23"/>
      <c r="FY68" s="23"/>
      <c r="FZ68" s="23"/>
      <c r="GA68" s="23"/>
      <c r="GB68" s="23"/>
      <c r="GC68" s="23"/>
      <c r="GD68" s="23"/>
      <c r="GE68" s="23"/>
      <c r="GF68" s="23"/>
      <c r="GG68" s="23"/>
      <c r="GH68" s="23"/>
      <c r="GI68" s="23"/>
      <c r="GJ68" s="23"/>
      <c r="GK68" s="23"/>
      <c r="GL68" s="23"/>
      <c r="GM68" s="23"/>
      <c r="GN68" s="23"/>
      <c r="GO68" s="23"/>
      <c r="GP68" s="23"/>
      <c r="GQ68" s="23"/>
      <c r="GR68" s="23"/>
      <c r="GS68" s="23"/>
      <c r="GT68" s="23"/>
      <c r="GU68" s="23"/>
      <c r="GV68" s="23"/>
      <c r="GW68" s="23"/>
      <c r="GX68" s="23"/>
      <c r="GY68" s="23"/>
      <c r="GZ68" s="23"/>
      <c r="HA68" s="23"/>
      <c r="HB68" s="23"/>
      <c r="HC68" s="23"/>
      <c r="HD68" s="23"/>
      <c r="HE68" s="23"/>
      <c r="HF68" s="23"/>
      <c r="HG68" s="23"/>
      <c r="HH68" s="23"/>
      <c r="HI68" s="23"/>
      <c r="HJ68" s="23"/>
      <c r="HK68" s="23"/>
      <c r="HL68" s="23"/>
      <c r="HM68" s="23"/>
      <c r="HN68" s="23"/>
      <c r="HO68" s="23"/>
      <c r="HP68" s="23"/>
      <c r="HQ68" s="23"/>
      <c r="HR68" s="23"/>
      <c r="HS68" s="23"/>
      <c r="HT68" s="23"/>
      <c r="HU68" s="23"/>
      <c r="HV68" s="23"/>
      <c r="HW68" s="23"/>
      <c r="HX68" s="23"/>
      <c r="HY68" s="23"/>
      <c r="HZ68" s="23"/>
      <c r="IA68" s="23"/>
      <c r="IB68" s="23"/>
      <c r="IC68" s="23"/>
      <c r="ID68" s="23"/>
      <c r="IE68" s="23"/>
      <c r="IF68" s="23"/>
      <c r="IG68" s="23"/>
      <c r="IH68" s="23"/>
      <c r="II68" s="23"/>
      <c r="IJ68" s="23"/>
      <c r="IK68" s="23"/>
      <c r="IL68" s="23"/>
      <c r="IM68" s="23"/>
      <c r="IN68" s="23"/>
      <c r="IO68" s="23"/>
      <c r="IP68" s="23"/>
      <c r="IQ68" s="23"/>
      <c r="IR68" s="23"/>
      <c r="IS68" s="23"/>
      <c r="IT68" s="23"/>
      <c r="IU68" s="23"/>
    </row>
    <row r="69" spans="1:255" s="41" customFormat="1" ht="23.85" customHeight="1" x14ac:dyDescent="0.45">
      <c r="A69" s="43"/>
      <c r="B69" s="40"/>
      <c r="C69" s="40"/>
      <c r="D69" s="40"/>
      <c r="E69" s="43"/>
      <c r="F69" s="40"/>
      <c r="G69" s="40"/>
      <c r="H69" s="40"/>
      <c r="I69" s="22"/>
      <c r="J69" s="38"/>
      <c r="K69" s="22"/>
      <c r="L69" s="22"/>
      <c r="M69" s="40"/>
      <c r="O69" s="22"/>
      <c r="P69" s="22"/>
      <c r="Q69" s="22"/>
      <c r="R69" s="22"/>
      <c r="S69" s="40"/>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3"/>
      <c r="CL69" s="23"/>
      <c r="CM69" s="23"/>
      <c r="CN69" s="23"/>
      <c r="CO69" s="23"/>
      <c r="CP69" s="23"/>
      <c r="CQ69" s="23"/>
      <c r="CR69" s="23"/>
      <c r="CS69" s="23"/>
      <c r="CT69" s="23"/>
      <c r="CU69" s="23"/>
      <c r="CV69" s="23"/>
      <c r="CW69" s="23"/>
      <c r="CX69" s="23"/>
      <c r="CY69" s="23"/>
      <c r="CZ69" s="23"/>
      <c r="DA69" s="23"/>
      <c r="DB69" s="23"/>
      <c r="DC69" s="23"/>
      <c r="DD69" s="23"/>
      <c r="DE69" s="23"/>
      <c r="DF69" s="23"/>
      <c r="DG69" s="23"/>
      <c r="DH69" s="23"/>
      <c r="DI69" s="23"/>
      <c r="DJ69" s="23"/>
      <c r="DK69" s="23"/>
      <c r="DL69" s="23"/>
      <c r="DM69" s="23"/>
      <c r="DN69" s="23"/>
      <c r="DO69" s="23"/>
      <c r="DP69" s="23"/>
      <c r="DQ69" s="23"/>
      <c r="DR69" s="23"/>
      <c r="DS69" s="23"/>
      <c r="DT69" s="23"/>
      <c r="DU69" s="23"/>
      <c r="DV69" s="23"/>
      <c r="DW69" s="23"/>
      <c r="DX69" s="23"/>
      <c r="DY69" s="23"/>
      <c r="DZ69" s="23"/>
      <c r="EA69" s="23"/>
      <c r="EB69" s="23"/>
      <c r="EC69" s="23"/>
      <c r="ED69" s="23"/>
      <c r="EE69" s="23"/>
      <c r="EF69" s="23"/>
      <c r="EG69" s="23"/>
      <c r="EH69" s="23"/>
      <c r="EI69" s="23"/>
      <c r="EJ69" s="23"/>
      <c r="EK69" s="23"/>
      <c r="EL69" s="23"/>
      <c r="EM69" s="23"/>
      <c r="EN69" s="23"/>
      <c r="EO69" s="23"/>
      <c r="EP69" s="23"/>
      <c r="EQ69" s="23"/>
      <c r="ER69" s="23"/>
      <c r="ES69" s="23"/>
      <c r="ET69" s="23"/>
      <c r="EU69" s="23"/>
      <c r="EV69" s="23"/>
      <c r="EW69" s="23"/>
      <c r="EX69" s="23"/>
      <c r="EY69" s="23"/>
      <c r="EZ69" s="23"/>
      <c r="FA69" s="23"/>
      <c r="FB69" s="23"/>
      <c r="FC69" s="23"/>
      <c r="FD69" s="23"/>
      <c r="FE69" s="23"/>
      <c r="FF69" s="23"/>
      <c r="FG69" s="23"/>
      <c r="FH69" s="23"/>
      <c r="FI69" s="23"/>
      <c r="FJ69" s="23"/>
      <c r="FK69" s="23"/>
      <c r="FL69" s="23"/>
      <c r="FM69" s="23"/>
      <c r="FN69" s="23"/>
      <c r="FO69" s="23"/>
      <c r="FP69" s="23"/>
      <c r="FQ69" s="23"/>
      <c r="FR69" s="23"/>
      <c r="FS69" s="23"/>
      <c r="FT69" s="23"/>
      <c r="FU69" s="23"/>
      <c r="FV69" s="23"/>
      <c r="FW69" s="23"/>
      <c r="FX69" s="23"/>
      <c r="FY69" s="23"/>
      <c r="FZ69" s="23"/>
      <c r="GA69" s="23"/>
      <c r="GB69" s="23"/>
      <c r="GC69" s="23"/>
      <c r="GD69" s="23"/>
      <c r="GE69" s="23"/>
      <c r="GF69" s="23"/>
      <c r="GG69" s="23"/>
      <c r="GH69" s="23"/>
      <c r="GI69" s="23"/>
      <c r="GJ69" s="23"/>
      <c r="GK69" s="23"/>
      <c r="GL69" s="23"/>
      <c r="GM69" s="23"/>
      <c r="GN69" s="23"/>
      <c r="GO69" s="23"/>
      <c r="GP69" s="23"/>
      <c r="GQ69" s="23"/>
      <c r="GR69" s="23"/>
      <c r="GS69" s="23"/>
      <c r="GT69" s="23"/>
      <c r="GU69" s="23"/>
      <c r="GV69" s="23"/>
      <c r="GW69" s="23"/>
      <c r="GX69" s="23"/>
      <c r="GY69" s="23"/>
      <c r="GZ69" s="23"/>
      <c r="HA69" s="23"/>
      <c r="HB69" s="23"/>
      <c r="HC69" s="23"/>
      <c r="HD69" s="23"/>
      <c r="HE69" s="23"/>
      <c r="HF69" s="23"/>
      <c r="HG69" s="23"/>
      <c r="HH69" s="23"/>
      <c r="HI69" s="23"/>
      <c r="HJ69" s="23"/>
      <c r="HK69" s="23"/>
      <c r="HL69" s="23"/>
      <c r="HM69" s="23"/>
      <c r="HN69" s="23"/>
      <c r="HO69" s="23"/>
      <c r="HP69" s="23"/>
      <c r="HQ69" s="23"/>
      <c r="HR69" s="23"/>
      <c r="HS69" s="23"/>
      <c r="HT69" s="23"/>
      <c r="HU69" s="23"/>
      <c r="HV69" s="23"/>
      <c r="HW69" s="23"/>
      <c r="HX69" s="23"/>
      <c r="HY69" s="23"/>
      <c r="HZ69" s="23"/>
      <c r="IA69" s="23"/>
      <c r="IB69" s="23"/>
      <c r="IC69" s="23"/>
      <c r="ID69" s="23"/>
      <c r="IE69" s="23"/>
      <c r="IF69" s="23"/>
      <c r="IG69" s="23"/>
      <c r="IH69" s="23"/>
      <c r="II69" s="23"/>
      <c r="IJ69" s="23"/>
      <c r="IK69" s="23"/>
      <c r="IL69" s="23"/>
      <c r="IM69" s="23"/>
      <c r="IN69" s="23"/>
      <c r="IO69" s="23"/>
      <c r="IP69" s="23"/>
      <c r="IQ69" s="23"/>
      <c r="IR69" s="23"/>
      <c r="IS69" s="23"/>
      <c r="IT69" s="23"/>
      <c r="IU69" s="23"/>
    </row>
    <row r="70" spans="1:255" ht="23.85" customHeight="1" x14ac:dyDescent="0.45">
      <c r="U70" s="41"/>
      <c r="V70" s="41"/>
    </row>
    <row r="71" spans="1:255" ht="23.85" customHeight="1" x14ac:dyDescent="0.45">
      <c r="U71" s="41"/>
      <c r="V71" s="41"/>
    </row>
  </sheetData>
  <sheetProtection algorithmName="SHA-512" hashValue="uYy2Eej2dDML6Su5/2J8GpEYXrk489/kWJnpURBqWrbh7fQeyRc1cI1DD3Y8YT+gy5qrZYmeOr3bNKYc6M6t6g==" saltValue="eL0TkIOjbgixcGRL9QHwrQ==" spinCount="100000" sheet="1" formatCells="0" formatColumns="0" formatRows="0"/>
  <mergeCells count="16">
    <mergeCell ref="O39:P39"/>
    <mergeCell ref="O40:P40"/>
    <mergeCell ref="O3:P3"/>
    <mergeCell ref="O4:O13"/>
    <mergeCell ref="E36:E37"/>
    <mergeCell ref="F36:F37"/>
    <mergeCell ref="G36:G37"/>
    <mergeCell ref="H36:H37"/>
    <mergeCell ref="O14:O20"/>
    <mergeCell ref="O21:O30"/>
    <mergeCell ref="O31:O37"/>
    <mergeCell ref="U4:V4"/>
    <mergeCell ref="U6:V6"/>
    <mergeCell ref="U8:V8"/>
    <mergeCell ref="U11:V11"/>
    <mergeCell ref="O38:P38"/>
  </mergeCells>
  <phoneticPr fontId="3"/>
  <conditionalFormatting sqref="B4:C38">
    <cfRule type="containsBlanks" dxfId="5" priority="7">
      <formula>LEN(TRIM(B4))=0</formula>
    </cfRule>
  </conditionalFormatting>
  <conditionalFormatting sqref="B37:C37">
    <cfRule type="containsBlanks" dxfId="4" priority="2">
      <formula>LEN(TRIM(B37))=0</formula>
    </cfRule>
  </conditionalFormatting>
  <conditionalFormatting sqref="F4:G26">
    <cfRule type="containsBlanks" dxfId="3" priority="6">
      <formula>LEN(TRIM(F4))=0</formula>
    </cfRule>
  </conditionalFormatting>
  <conditionalFormatting sqref="K4:L25">
    <cfRule type="containsBlanks" dxfId="2" priority="5">
      <formula>LEN(TRIM(K4))=0</formula>
    </cfRule>
  </conditionalFormatting>
  <conditionalFormatting sqref="K28:L32">
    <cfRule type="containsBlanks" dxfId="1" priority="3">
      <formula>LEN(TRIM(K28))=0</formula>
    </cfRule>
  </conditionalFormatting>
  <conditionalFormatting sqref="Q4:R37">
    <cfRule type="containsBlanks" dxfId="0" priority="4">
      <formula>LEN(TRIM(Q4))=0</formula>
    </cfRule>
  </conditionalFormatting>
  <printOptions horizontalCentered="1" verticalCentered="1"/>
  <pageMargins left="0.39370078740157483" right="0.39370078740157483" top="0.39370078740157483" bottom="0.39370078740157483" header="0.19685039370078741" footer="0.11811023622047245"/>
  <pageSetup paperSize="8" scale="5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B3592-896B-4D56-840E-A93058100F5D}">
  <sheetPr>
    <tabColor theme="5" tint="0.59999389629810485"/>
    <pageSetUpPr fitToPage="1"/>
  </sheetPr>
  <dimension ref="A1:Y24"/>
  <sheetViews>
    <sheetView view="pageBreakPreview" zoomScale="50" zoomScaleNormal="100" zoomScaleSheetLayoutView="50" workbookViewId="0">
      <selection activeCell="F10" sqref="F10"/>
    </sheetView>
  </sheetViews>
  <sheetFormatPr defaultColWidth="10" defaultRowHeight="30.75" customHeight="1" x14ac:dyDescent="0.45"/>
  <cols>
    <col min="9" max="9" width="3.8984375" customWidth="1"/>
  </cols>
  <sheetData>
    <row r="1" spans="1:25" ht="30.75" customHeight="1" x14ac:dyDescent="0.45">
      <c r="A1" s="611" t="s">
        <v>137</v>
      </c>
      <c r="B1" s="611"/>
      <c r="C1" s="611"/>
      <c r="D1" s="611"/>
      <c r="E1" s="611"/>
      <c r="F1" s="611"/>
      <c r="G1" s="611"/>
      <c r="H1" s="611"/>
      <c r="I1" s="611"/>
      <c r="J1" s="611"/>
      <c r="K1" s="611"/>
      <c r="L1" s="611"/>
      <c r="M1" s="611"/>
      <c r="N1" s="611"/>
      <c r="O1" s="611"/>
      <c r="P1" s="611"/>
      <c r="Q1" s="611"/>
      <c r="R1" s="611"/>
    </row>
    <row r="2" spans="1:25" ht="30.75" customHeight="1" x14ac:dyDescent="0.45">
      <c r="A2" s="613" t="s">
        <v>146</v>
      </c>
      <c r="B2" s="613"/>
      <c r="C2" s="613"/>
      <c r="D2" s="613"/>
      <c r="E2" s="613"/>
      <c r="F2" s="613"/>
      <c r="G2" s="613"/>
      <c r="H2" s="613"/>
      <c r="J2" s="613" t="s">
        <v>147</v>
      </c>
      <c r="K2" s="613"/>
      <c r="L2" s="613"/>
      <c r="M2" s="613"/>
      <c r="N2" s="613"/>
      <c r="O2" s="613"/>
      <c r="P2" s="613"/>
      <c r="Q2" s="613"/>
    </row>
    <row r="3" spans="1:25" ht="30.75" customHeight="1" x14ac:dyDescent="0.45">
      <c r="A3" s="613"/>
      <c r="B3" s="613"/>
      <c r="C3" s="613"/>
      <c r="D3" s="613"/>
      <c r="E3" s="613"/>
      <c r="F3" s="613"/>
      <c r="G3" s="613"/>
      <c r="H3" s="613"/>
      <c r="J3" s="613"/>
      <c r="K3" s="613"/>
      <c r="L3" s="613"/>
      <c r="M3" s="613"/>
      <c r="N3" s="613"/>
      <c r="O3" s="613"/>
      <c r="P3" s="613"/>
      <c r="Q3" s="613"/>
      <c r="S3" s="1"/>
      <c r="T3" s="612" t="s">
        <v>69</v>
      </c>
      <c r="U3" s="612"/>
      <c r="W3" s="1"/>
      <c r="X3" s="612" t="s">
        <v>70</v>
      </c>
      <c r="Y3" s="612"/>
    </row>
    <row r="4" spans="1:25" ht="30.75" customHeight="1" x14ac:dyDescent="0.45">
      <c r="S4" s="2"/>
      <c r="T4" s="2" t="s">
        <v>119</v>
      </c>
      <c r="U4" s="2" t="s">
        <v>120</v>
      </c>
      <c r="W4" s="2"/>
      <c r="X4" s="2" t="s">
        <v>119</v>
      </c>
      <c r="Y4" s="2" t="s">
        <v>120</v>
      </c>
    </row>
    <row r="5" spans="1:25" ht="30.75" customHeight="1" x14ac:dyDescent="0.45">
      <c r="J5" s="621"/>
      <c r="K5" s="621"/>
      <c r="L5" s="621"/>
      <c r="S5" s="2" t="s">
        <v>121</v>
      </c>
      <c r="T5" s="18">
        <f>②決算書概要!B20/10000</f>
        <v>0</v>
      </c>
      <c r="U5" s="2"/>
      <c r="W5" s="2" t="s">
        <v>121</v>
      </c>
      <c r="X5" s="18">
        <f>②決算書概要!C20/10000</f>
        <v>0</v>
      </c>
      <c r="Y5" s="2"/>
    </row>
    <row r="6" spans="1:25" ht="30.75" customHeight="1" x14ac:dyDescent="0.45">
      <c r="S6" s="2" t="s">
        <v>122</v>
      </c>
      <c r="T6" s="18">
        <f>②決算書概要!B36/10000</f>
        <v>0</v>
      </c>
      <c r="U6" s="2"/>
      <c r="W6" s="2" t="s">
        <v>122</v>
      </c>
      <c r="X6" s="18">
        <f>②決算書概要!C36/10000</f>
        <v>0</v>
      </c>
      <c r="Y6" s="2"/>
    </row>
    <row r="7" spans="1:25" ht="30.75" customHeight="1" x14ac:dyDescent="0.45">
      <c r="S7" s="2" t="s">
        <v>123</v>
      </c>
      <c r="T7" s="18">
        <f>②決算書概要!B37/10000</f>
        <v>0</v>
      </c>
      <c r="U7" s="2"/>
      <c r="W7" s="2" t="s">
        <v>123</v>
      </c>
      <c r="X7" s="18">
        <f>②決算書概要!C37/10000</f>
        <v>0</v>
      </c>
      <c r="Y7" s="2"/>
    </row>
    <row r="8" spans="1:25" ht="30.75" customHeight="1" x14ac:dyDescent="0.45">
      <c r="S8" s="2" t="s">
        <v>124</v>
      </c>
      <c r="T8" s="2"/>
      <c r="U8" s="18">
        <f>②決算書概要!F16/10000</f>
        <v>0</v>
      </c>
      <c r="W8" s="2" t="s">
        <v>124</v>
      </c>
      <c r="X8" s="2"/>
      <c r="Y8" s="18">
        <f>②決算書概要!G16/10000</f>
        <v>0</v>
      </c>
    </row>
    <row r="9" spans="1:25" ht="30.75" customHeight="1" x14ac:dyDescent="0.45">
      <c r="S9" s="2" t="s">
        <v>125</v>
      </c>
      <c r="T9" s="2"/>
      <c r="U9" s="18">
        <f>②決算書概要!F21/10000</f>
        <v>0</v>
      </c>
      <c r="W9" s="2" t="s">
        <v>125</v>
      </c>
      <c r="X9" s="2"/>
      <c r="Y9" s="18">
        <f>②決算書概要!G21/10000</f>
        <v>0</v>
      </c>
    </row>
    <row r="10" spans="1:25" ht="30.75" customHeight="1" x14ac:dyDescent="0.45">
      <c r="S10" s="2" t="s">
        <v>126</v>
      </c>
      <c r="T10" s="2"/>
      <c r="U10" s="18">
        <f>②決算書概要!F36/10000</f>
        <v>0</v>
      </c>
      <c r="W10" s="2" t="s">
        <v>126</v>
      </c>
      <c r="X10" s="2"/>
      <c r="Y10" s="18">
        <f>②決算書概要!G36/10000</f>
        <v>0</v>
      </c>
    </row>
    <row r="21" spans="1:17" ht="30.75" customHeight="1" x14ac:dyDescent="0.45">
      <c r="A21" s="618" t="s">
        <v>138</v>
      </c>
      <c r="B21" s="618"/>
      <c r="C21" s="618"/>
      <c r="D21" s="618"/>
      <c r="E21" s="615">
        <f>X5-T5</f>
        <v>0</v>
      </c>
      <c r="F21" s="616"/>
      <c r="G21" s="617"/>
      <c r="H21" s="81" t="s">
        <v>34</v>
      </c>
      <c r="I21" s="82"/>
      <c r="J21" s="622" t="s">
        <v>141</v>
      </c>
      <c r="K21" s="622"/>
      <c r="L21" s="622"/>
      <c r="M21" s="622"/>
      <c r="N21" s="615">
        <f>Y8-U8</f>
        <v>0</v>
      </c>
      <c r="O21" s="616"/>
      <c r="P21" s="617"/>
      <c r="Q21" s="81" t="s">
        <v>34</v>
      </c>
    </row>
    <row r="22" spans="1:17" ht="30.75" customHeight="1" x14ac:dyDescent="0.45">
      <c r="A22" s="619" t="s">
        <v>139</v>
      </c>
      <c r="B22" s="619"/>
      <c r="C22" s="619"/>
      <c r="D22" s="619"/>
      <c r="E22" s="615">
        <f>X6-T6</f>
        <v>0</v>
      </c>
      <c r="F22" s="616"/>
      <c r="G22" s="617"/>
      <c r="H22" s="81" t="s">
        <v>34</v>
      </c>
      <c r="I22" s="82"/>
      <c r="J22" s="623" t="s">
        <v>142</v>
      </c>
      <c r="K22" s="623"/>
      <c r="L22" s="623"/>
      <c r="M22" s="623"/>
      <c r="N22" s="615">
        <f>Y9-U9</f>
        <v>0</v>
      </c>
      <c r="O22" s="616"/>
      <c r="P22" s="617"/>
      <c r="Q22" s="81" t="s">
        <v>34</v>
      </c>
    </row>
    <row r="23" spans="1:17" ht="30.75" customHeight="1" x14ac:dyDescent="0.45">
      <c r="A23" s="620" t="s">
        <v>140</v>
      </c>
      <c r="B23" s="620"/>
      <c r="C23" s="620"/>
      <c r="D23" s="620"/>
      <c r="E23" s="615">
        <f>X7-T7</f>
        <v>0</v>
      </c>
      <c r="F23" s="616"/>
      <c r="G23" s="617"/>
      <c r="H23" s="81" t="s">
        <v>34</v>
      </c>
      <c r="I23" s="82"/>
      <c r="J23" s="614" t="s">
        <v>143</v>
      </c>
      <c r="K23" s="614"/>
      <c r="L23" s="614"/>
      <c r="M23" s="614"/>
      <c r="N23" s="615">
        <f>Y10-U10</f>
        <v>0</v>
      </c>
      <c r="O23" s="616"/>
      <c r="P23" s="617"/>
      <c r="Q23" s="81" t="s">
        <v>34</v>
      </c>
    </row>
    <row r="24" spans="1:17" ht="30.75" customHeight="1" x14ac:dyDescent="0.45">
      <c r="E24" s="83"/>
      <c r="F24" s="83"/>
      <c r="G24" s="83"/>
    </row>
  </sheetData>
  <sheetProtection algorithmName="SHA-512" hashValue="CRE7A9ZmZjhM61hRysm6wqZ9sTagp5Tf9myZFHsh6ucaj8cdyttgK0Uu2eE621gv6+6LexA0UQ7Z68dXO+ItYA==" saltValue="bTV4inFFxVOES1AYw5EMfw==" spinCount="100000" sheet="1" objects="1" scenarios="1" formatCells="0" formatColumns="0" formatRows="0"/>
  <mergeCells count="18">
    <mergeCell ref="J5:L5"/>
    <mergeCell ref="J21:M21"/>
    <mergeCell ref="N21:P21"/>
    <mergeCell ref="J22:M22"/>
    <mergeCell ref="N22:P22"/>
    <mergeCell ref="J23:M23"/>
    <mergeCell ref="N23:P23"/>
    <mergeCell ref="A21:D21"/>
    <mergeCell ref="A22:D22"/>
    <mergeCell ref="A23:D23"/>
    <mergeCell ref="E21:G21"/>
    <mergeCell ref="E22:G22"/>
    <mergeCell ref="E23:G23"/>
    <mergeCell ref="A1:R1"/>
    <mergeCell ref="T3:U3"/>
    <mergeCell ref="A2:H3"/>
    <mergeCell ref="J2:Q3"/>
    <mergeCell ref="X3:Y3"/>
  </mergeCells>
  <phoneticPr fontId="3"/>
  <printOptions horizontalCentered="1" verticalCentered="1"/>
  <pageMargins left="0.11811023622047245" right="0.11811023622047245" top="0.15748031496062992" bottom="0.15748031496062992" header="0.11811023622047245" footer="0.11811023622047245"/>
  <pageSetup paperSize="8" scale="7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A630F-191A-4778-928F-C9EC4DD73FE4}">
  <sheetPr>
    <tabColor theme="5" tint="0.59999389629810485"/>
    <pageSetUpPr fitToPage="1"/>
  </sheetPr>
  <dimension ref="A1:R26"/>
  <sheetViews>
    <sheetView view="pageBreakPreview" topLeftCell="A4" zoomScale="60" zoomScaleNormal="100" workbookViewId="0">
      <selection activeCell="J13" sqref="J13:K24"/>
    </sheetView>
  </sheetViews>
  <sheetFormatPr defaultColWidth="10" defaultRowHeight="30.75" customHeight="1" x14ac:dyDescent="0.45"/>
  <cols>
    <col min="8" max="8" width="10.69921875" bestFit="1" customWidth="1"/>
    <col min="9" max="9" width="3.8984375" customWidth="1"/>
  </cols>
  <sheetData>
    <row r="1" spans="1:18" ht="30.75" customHeight="1" x14ac:dyDescent="0.45">
      <c r="A1" s="611" t="s">
        <v>296</v>
      </c>
      <c r="B1" s="611"/>
      <c r="C1" s="611"/>
      <c r="D1" s="611"/>
      <c r="E1" s="611"/>
      <c r="F1" s="611"/>
      <c r="G1" s="611"/>
      <c r="H1" s="611"/>
      <c r="I1" s="611"/>
      <c r="J1" s="611"/>
      <c r="K1" s="611"/>
      <c r="L1" s="611"/>
      <c r="M1" s="611"/>
      <c r="N1" s="611"/>
      <c r="O1" s="611"/>
      <c r="P1" s="611"/>
      <c r="Q1" s="611"/>
      <c r="R1" s="611"/>
    </row>
    <row r="2" spans="1:18" ht="30.75" customHeight="1" x14ac:dyDescent="0.45">
      <c r="A2" s="613" t="s">
        <v>144</v>
      </c>
      <c r="B2" s="613"/>
      <c r="C2" s="613"/>
      <c r="D2" s="613"/>
      <c r="E2" s="613"/>
      <c r="F2" s="613"/>
      <c r="G2" s="613"/>
      <c r="H2" s="613"/>
      <c r="J2" s="613" t="s">
        <v>145</v>
      </c>
      <c r="K2" s="613"/>
      <c r="L2" s="613"/>
      <c r="M2" s="613"/>
      <c r="N2" s="613"/>
      <c r="O2" s="613"/>
      <c r="P2" s="613"/>
      <c r="Q2" s="613"/>
    </row>
    <row r="3" spans="1:18" ht="30.75" customHeight="1" x14ac:dyDescent="0.45">
      <c r="A3" s="613"/>
      <c r="B3" s="613"/>
      <c r="C3" s="613"/>
      <c r="D3" s="613"/>
      <c r="E3" s="613"/>
      <c r="F3" s="613"/>
      <c r="G3" s="613"/>
      <c r="H3" s="613"/>
      <c r="J3" s="613"/>
      <c r="K3" s="613"/>
      <c r="L3" s="613"/>
      <c r="M3" s="613"/>
      <c r="N3" s="613"/>
      <c r="O3" s="613"/>
      <c r="P3" s="613"/>
      <c r="Q3" s="613"/>
    </row>
    <row r="4" spans="1:18" ht="30.75" customHeight="1" x14ac:dyDescent="0.45">
      <c r="A4" s="624" t="s">
        <v>130</v>
      </c>
      <c r="B4" s="625"/>
      <c r="C4" s="628" t="s">
        <v>129</v>
      </c>
      <c r="D4" s="629"/>
      <c r="E4" s="629"/>
      <c r="F4" s="632">
        <f>(②決算書概要!K8+②決算書概要!K28)/10000</f>
        <v>0</v>
      </c>
      <c r="G4" s="632"/>
      <c r="H4" s="634" t="e">
        <f>F4/A10</f>
        <v>#DIV/0!</v>
      </c>
      <c r="J4" s="624" t="s">
        <v>130</v>
      </c>
      <c r="K4" s="625"/>
      <c r="L4" s="628" t="s">
        <v>129</v>
      </c>
      <c r="M4" s="629"/>
      <c r="N4" s="629"/>
      <c r="O4" s="632">
        <f>(②決算書概要!L8+②決算書概要!L28)/10000</f>
        <v>0</v>
      </c>
      <c r="P4" s="632"/>
      <c r="Q4" s="634" t="e">
        <f>O4/J10</f>
        <v>#DIV/0!</v>
      </c>
    </row>
    <row r="5" spans="1:18" ht="30.75" customHeight="1" x14ac:dyDescent="0.45">
      <c r="A5" s="626"/>
      <c r="B5" s="627"/>
      <c r="C5" s="630"/>
      <c r="D5" s="631"/>
      <c r="E5" s="631"/>
      <c r="F5" s="633"/>
      <c r="G5" s="633"/>
      <c r="H5" s="635"/>
      <c r="J5" s="626"/>
      <c r="K5" s="627"/>
      <c r="L5" s="630"/>
      <c r="M5" s="631"/>
      <c r="N5" s="631"/>
      <c r="O5" s="633"/>
      <c r="P5" s="633"/>
      <c r="Q5" s="635"/>
    </row>
    <row r="6" spans="1:18" ht="30.75" customHeight="1" x14ac:dyDescent="0.45">
      <c r="A6" s="626"/>
      <c r="B6" s="627"/>
      <c r="C6" s="636" t="s">
        <v>466</v>
      </c>
      <c r="D6" s="637"/>
      <c r="E6" s="642" t="s">
        <v>467</v>
      </c>
      <c r="F6" s="643"/>
      <c r="G6" s="638" t="s">
        <v>131</v>
      </c>
      <c r="H6" s="639"/>
      <c r="J6" s="626"/>
      <c r="K6" s="627"/>
      <c r="L6" s="636" t="s">
        <v>468</v>
      </c>
      <c r="M6" s="637"/>
      <c r="N6" s="642" t="s">
        <v>467</v>
      </c>
      <c r="O6" s="643"/>
      <c r="P6" s="638" t="s">
        <v>131</v>
      </c>
      <c r="Q6" s="639"/>
    </row>
    <row r="7" spans="1:18" ht="30.75" customHeight="1" x14ac:dyDescent="0.45">
      <c r="A7" s="626"/>
      <c r="B7" s="627"/>
      <c r="C7" s="636"/>
      <c r="D7" s="637"/>
      <c r="E7" s="644"/>
      <c r="F7" s="645"/>
      <c r="G7" s="640"/>
      <c r="H7" s="641"/>
      <c r="J7" s="626"/>
      <c r="K7" s="627"/>
      <c r="L7" s="636"/>
      <c r="M7" s="637"/>
      <c r="N7" s="644"/>
      <c r="O7" s="645"/>
      <c r="P7" s="640"/>
      <c r="Q7" s="641"/>
    </row>
    <row r="8" spans="1:18" ht="30.75" customHeight="1" x14ac:dyDescent="0.45">
      <c r="A8" s="626"/>
      <c r="B8" s="627"/>
      <c r="C8" s="636"/>
      <c r="D8" s="637"/>
      <c r="E8" s="644"/>
      <c r="F8" s="645"/>
      <c r="G8" s="650">
        <f>(②決算書概要!K29+②決算書概要!K35)/10000</f>
        <v>0</v>
      </c>
      <c r="H8" s="651"/>
      <c r="J8" s="626"/>
      <c r="K8" s="627"/>
      <c r="L8" s="636"/>
      <c r="M8" s="637"/>
      <c r="N8" s="644"/>
      <c r="O8" s="645"/>
      <c r="P8" s="650">
        <f>(②決算書概要!L29+②決算書概要!L35)/10000</f>
        <v>0</v>
      </c>
      <c r="Q8" s="651"/>
    </row>
    <row r="9" spans="1:18" ht="30.75" customHeight="1" x14ac:dyDescent="0.45">
      <c r="A9" s="626"/>
      <c r="B9" s="627"/>
      <c r="C9" s="636"/>
      <c r="D9" s="637"/>
      <c r="E9" s="644"/>
      <c r="F9" s="645"/>
      <c r="G9" s="650"/>
      <c r="H9" s="651"/>
      <c r="J9" s="626"/>
      <c r="K9" s="627"/>
      <c r="L9" s="636"/>
      <c r="M9" s="637"/>
      <c r="N9" s="644"/>
      <c r="O9" s="645"/>
      <c r="P9" s="650"/>
      <c r="Q9" s="651"/>
    </row>
    <row r="10" spans="1:18" ht="30.75" customHeight="1" x14ac:dyDescent="0.45">
      <c r="A10" s="656">
        <f>②決算書概要!K4/10000</f>
        <v>0</v>
      </c>
      <c r="B10" s="657"/>
      <c r="C10" s="646">
        <f>A10-F4</f>
        <v>0</v>
      </c>
      <c r="D10" s="647"/>
      <c r="E10" s="644"/>
      <c r="F10" s="645"/>
      <c r="G10" s="652" t="e">
        <f>G8/A10</f>
        <v>#DIV/0!</v>
      </c>
      <c r="H10" s="653"/>
      <c r="J10" s="656">
        <f>②決算書概要!L4/10000</f>
        <v>0</v>
      </c>
      <c r="K10" s="657"/>
      <c r="L10" s="646">
        <f>J10-O4</f>
        <v>0</v>
      </c>
      <c r="M10" s="647"/>
      <c r="N10" s="644"/>
      <c r="O10" s="645"/>
      <c r="P10" s="652" t="e">
        <f>P8/J10</f>
        <v>#DIV/0!</v>
      </c>
      <c r="Q10" s="653"/>
    </row>
    <row r="11" spans="1:18" ht="30.75" customHeight="1" x14ac:dyDescent="0.45">
      <c r="A11" s="656"/>
      <c r="B11" s="657"/>
      <c r="C11" s="646"/>
      <c r="D11" s="647"/>
      <c r="E11" s="644"/>
      <c r="F11" s="645"/>
      <c r="G11" s="648" t="s">
        <v>132</v>
      </c>
      <c r="H11" s="649"/>
      <c r="J11" s="656"/>
      <c r="K11" s="657"/>
      <c r="L11" s="646"/>
      <c r="M11" s="647"/>
      <c r="N11" s="644"/>
      <c r="O11" s="645"/>
      <c r="P11" s="648" t="s">
        <v>132</v>
      </c>
      <c r="Q11" s="649"/>
    </row>
    <row r="12" spans="1:18" ht="30.75" customHeight="1" x14ac:dyDescent="0.45">
      <c r="A12" s="79"/>
      <c r="B12" s="80"/>
      <c r="C12" s="686" t="e">
        <f>C10/A10</f>
        <v>#DIV/0!</v>
      </c>
      <c r="D12" s="687"/>
      <c r="E12" s="658">
        <f>(②決算書概要!K29+②決算書概要!K30+②決算書概要!Q38)/10000</f>
        <v>0</v>
      </c>
      <c r="F12" s="659"/>
      <c r="G12" s="692">
        <f>②決算書概要!K36/10000</f>
        <v>0</v>
      </c>
      <c r="H12" s="693"/>
      <c r="J12" s="79"/>
      <c r="K12" s="80"/>
      <c r="L12" s="686" t="e">
        <f>L10/J10</f>
        <v>#DIV/0!</v>
      </c>
      <c r="M12" s="687"/>
      <c r="N12" s="658">
        <f>(②決算書概要!L29+②決算書概要!L30+②決算書概要!R38)/10000</f>
        <v>0</v>
      </c>
      <c r="O12" s="659"/>
      <c r="P12" s="692">
        <f>②決算書概要!L36/10000</f>
        <v>0</v>
      </c>
      <c r="Q12" s="693"/>
    </row>
    <row r="13" spans="1:18" ht="30.75" customHeight="1" x14ac:dyDescent="0.45">
      <c r="A13" s="664"/>
      <c r="B13" s="665"/>
      <c r="C13" s="668"/>
      <c r="D13" s="669"/>
      <c r="E13" s="658"/>
      <c r="F13" s="659"/>
      <c r="G13" s="672" t="e">
        <f>G12/A10</f>
        <v>#DIV/0!</v>
      </c>
      <c r="H13" s="673"/>
      <c r="J13" s="664"/>
      <c r="K13" s="665"/>
      <c r="L13" s="668"/>
      <c r="M13" s="669"/>
      <c r="N13" s="658"/>
      <c r="O13" s="659"/>
      <c r="P13" s="672" t="e">
        <f>P12/J10</f>
        <v>#DIV/0!</v>
      </c>
      <c r="Q13" s="673"/>
    </row>
    <row r="14" spans="1:18" ht="30.75" customHeight="1" x14ac:dyDescent="0.45">
      <c r="A14" s="664"/>
      <c r="B14" s="665"/>
      <c r="C14" s="668"/>
      <c r="D14" s="669"/>
      <c r="E14" s="660" t="e">
        <f>E12/A10</f>
        <v>#DIV/0!</v>
      </c>
      <c r="F14" s="661"/>
      <c r="G14" s="674" t="s">
        <v>133</v>
      </c>
      <c r="H14" s="675"/>
      <c r="J14" s="664"/>
      <c r="K14" s="665"/>
      <c r="L14" s="668"/>
      <c r="M14" s="669"/>
      <c r="N14" s="660" t="e">
        <f>N12/J10</f>
        <v>#DIV/0!</v>
      </c>
      <c r="O14" s="661"/>
      <c r="P14" s="674" t="s">
        <v>133</v>
      </c>
      <c r="Q14" s="675"/>
    </row>
    <row r="15" spans="1:18" ht="30.75" customHeight="1" x14ac:dyDescent="0.45">
      <c r="A15" s="664"/>
      <c r="B15" s="665"/>
      <c r="C15" s="668"/>
      <c r="D15" s="669"/>
      <c r="E15" s="395"/>
      <c r="F15" s="396"/>
      <c r="G15" s="694">
        <f>②決算書概要!K37/10000</f>
        <v>0</v>
      </c>
      <c r="H15" s="695"/>
      <c r="J15" s="664"/>
      <c r="K15" s="665"/>
      <c r="L15" s="668"/>
      <c r="M15" s="669"/>
      <c r="N15" s="395"/>
      <c r="O15" s="396"/>
      <c r="P15" s="694">
        <f>②決算書概要!L37/10000</f>
        <v>0</v>
      </c>
      <c r="Q15" s="695"/>
    </row>
    <row r="16" spans="1:18" ht="30.75" customHeight="1" x14ac:dyDescent="0.45">
      <c r="A16" s="664"/>
      <c r="B16" s="665"/>
      <c r="C16" s="668"/>
      <c r="D16" s="669"/>
      <c r="E16" s="395"/>
      <c r="F16" s="396"/>
      <c r="G16" s="676" t="e">
        <f>G15/A10</f>
        <v>#DIV/0!</v>
      </c>
      <c r="H16" s="677"/>
      <c r="J16" s="664"/>
      <c r="K16" s="665"/>
      <c r="L16" s="668"/>
      <c r="M16" s="669"/>
      <c r="N16" s="395"/>
      <c r="O16" s="396"/>
      <c r="P16" s="676" t="e">
        <f>P15/J10</f>
        <v>#DIV/0!</v>
      </c>
      <c r="Q16" s="677"/>
    </row>
    <row r="17" spans="1:17" ht="30.75" customHeight="1" x14ac:dyDescent="0.45">
      <c r="A17" s="664"/>
      <c r="B17" s="665"/>
      <c r="C17" s="668"/>
      <c r="D17" s="669"/>
      <c r="E17" s="395"/>
      <c r="F17" s="396"/>
      <c r="G17" s="678" t="s">
        <v>134</v>
      </c>
      <c r="H17" s="679"/>
      <c r="J17" s="664"/>
      <c r="K17" s="665"/>
      <c r="L17" s="668"/>
      <c r="M17" s="669"/>
      <c r="N17" s="395"/>
      <c r="O17" s="396"/>
      <c r="P17" s="678" t="s">
        <v>134</v>
      </c>
      <c r="Q17" s="679"/>
    </row>
    <row r="18" spans="1:17" ht="30.75" customHeight="1" x14ac:dyDescent="0.45">
      <c r="A18" s="664"/>
      <c r="B18" s="665"/>
      <c r="C18" s="668"/>
      <c r="D18" s="669"/>
      <c r="E18" s="395"/>
      <c r="F18" s="396"/>
      <c r="G18" s="696">
        <f>(②決算書概要!K30+②決算書概要!K38)/10000</f>
        <v>0</v>
      </c>
      <c r="H18" s="697"/>
      <c r="J18" s="664"/>
      <c r="K18" s="665"/>
      <c r="L18" s="668"/>
      <c r="M18" s="669"/>
      <c r="N18" s="395"/>
      <c r="O18" s="396"/>
      <c r="P18" s="696">
        <f>(②決算書概要!L30+②決算書概要!L38)/10000</f>
        <v>0</v>
      </c>
      <c r="Q18" s="697"/>
    </row>
    <row r="19" spans="1:17" ht="30.75" customHeight="1" x14ac:dyDescent="0.45">
      <c r="A19" s="664"/>
      <c r="B19" s="665"/>
      <c r="C19" s="668"/>
      <c r="D19" s="669"/>
      <c r="E19" s="397"/>
      <c r="F19" s="398"/>
      <c r="G19" s="680" t="e">
        <f>G18/A10</f>
        <v>#DIV/0!</v>
      </c>
      <c r="H19" s="681"/>
      <c r="J19" s="664"/>
      <c r="K19" s="665"/>
      <c r="L19" s="668"/>
      <c r="M19" s="669"/>
      <c r="N19" s="397"/>
      <c r="O19" s="398"/>
      <c r="P19" s="680" t="e">
        <f>P18/J10</f>
        <v>#DIV/0!</v>
      </c>
      <c r="Q19" s="681"/>
    </row>
    <row r="20" spans="1:17" ht="30.75" customHeight="1" x14ac:dyDescent="0.45">
      <c r="A20" s="664"/>
      <c r="B20" s="665"/>
      <c r="C20" s="668"/>
      <c r="D20" s="669"/>
      <c r="E20" s="682" t="s">
        <v>135</v>
      </c>
      <c r="F20" s="683"/>
      <c r="G20" s="654" t="s">
        <v>136</v>
      </c>
      <c r="H20" s="655"/>
      <c r="J20" s="664"/>
      <c r="K20" s="665"/>
      <c r="L20" s="668"/>
      <c r="M20" s="669"/>
      <c r="N20" s="682" t="s">
        <v>135</v>
      </c>
      <c r="O20" s="683"/>
      <c r="P20" s="654" t="s">
        <v>136</v>
      </c>
      <c r="Q20" s="655"/>
    </row>
    <row r="21" spans="1:17" ht="30.75" customHeight="1" x14ac:dyDescent="0.45">
      <c r="A21" s="664"/>
      <c r="B21" s="665"/>
      <c r="C21" s="668"/>
      <c r="D21" s="669"/>
      <c r="E21" s="684"/>
      <c r="F21" s="685"/>
      <c r="G21" s="698">
        <f>②決算書概要!K24/10000</f>
        <v>0</v>
      </c>
      <c r="H21" s="699"/>
      <c r="J21" s="664"/>
      <c r="K21" s="665"/>
      <c r="L21" s="668"/>
      <c r="M21" s="669"/>
      <c r="N21" s="684"/>
      <c r="O21" s="685"/>
      <c r="P21" s="698">
        <f>②決算書概要!L24/10000</f>
        <v>0</v>
      </c>
      <c r="Q21" s="699"/>
    </row>
    <row r="22" spans="1:17" ht="30.75" customHeight="1" x14ac:dyDescent="0.45">
      <c r="A22" s="664"/>
      <c r="B22" s="665"/>
      <c r="C22" s="668"/>
      <c r="D22" s="669"/>
      <c r="E22" s="688">
        <f>②決算書概要!K13/10000</f>
        <v>0</v>
      </c>
      <c r="F22" s="689"/>
      <c r="G22" s="700" t="s">
        <v>127</v>
      </c>
      <c r="H22" s="701"/>
      <c r="J22" s="664"/>
      <c r="K22" s="665"/>
      <c r="L22" s="668"/>
      <c r="M22" s="669"/>
      <c r="N22" s="688">
        <f>②決算書概要!L13/10000</f>
        <v>0</v>
      </c>
      <c r="O22" s="689"/>
      <c r="P22" s="700" t="s">
        <v>127</v>
      </c>
      <c r="Q22" s="701"/>
    </row>
    <row r="23" spans="1:17" ht="30.75" customHeight="1" x14ac:dyDescent="0.45">
      <c r="A23" s="664"/>
      <c r="B23" s="665"/>
      <c r="C23" s="668"/>
      <c r="D23" s="669"/>
      <c r="E23" s="688"/>
      <c r="F23" s="689"/>
      <c r="G23" s="656">
        <f>②決算書概要!K25/10000</f>
        <v>0</v>
      </c>
      <c r="H23" s="657"/>
      <c r="J23" s="664"/>
      <c r="K23" s="665"/>
      <c r="L23" s="668"/>
      <c r="M23" s="669"/>
      <c r="N23" s="688"/>
      <c r="O23" s="689"/>
      <c r="P23" s="656">
        <f>②決算書概要!L25/10000</f>
        <v>0</v>
      </c>
      <c r="Q23" s="657"/>
    </row>
    <row r="24" spans="1:17" ht="30.75" customHeight="1" x14ac:dyDescent="0.45">
      <c r="A24" s="666"/>
      <c r="B24" s="667"/>
      <c r="C24" s="670"/>
      <c r="D24" s="671"/>
      <c r="E24" s="690" t="e">
        <f>E22/A10</f>
        <v>#DIV/0!</v>
      </c>
      <c r="F24" s="691"/>
      <c r="G24" s="662" t="e">
        <f>G23/A10</f>
        <v>#DIV/0!</v>
      </c>
      <c r="H24" s="663"/>
      <c r="J24" s="666"/>
      <c r="K24" s="667"/>
      <c r="L24" s="670"/>
      <c r="M24" s="671"/>
      <c r="N24" s="690" t="e">
        <f>N22/J10</f>
        <v>#DIV/0!</v>
      </c>
      <c r="O24" s="691"/>
      <c r="P24" s="662" t="e">
        <f>P23/J10</f>
        <v>#DIV/0!</v>
      </c>
      <c r="Q24" s="663"/>
    </row>
    <row r="26" spans="1:17" ht="30.75" customHeight="1" x14ac:dyDescent="0.45">
      <c r="J26" s="621"/>
      <c r="K26" s="621"/>
      <c r="L26" s="621"/>
    </row>
  </sheetData>
  <sheetProtection algorithmName="SHA-512" hashValue="7fVOhQOlp/6qvNWTHB0ZHlzO2KsiAU+9EhQeSI98gXtlfDLVHlEKIChoKegT1EPDuwqnb+O1hJhKoR16DAAoLQ==" saltValue="hbyEi1q9DACSw2yr+KaHGQ==" spinCount="100000" sheet="1" objects="1" scenarios="1" formatCells="0" formatColumns="0" formatRows="0"/>
  <mergeCells count="70">
    <mergeCell ref="P23:Q23"/>
    <mergeCell ref="N24:O24"/>
    <mergeCell ref="G18:H18"/>
    <mergeCell ref="G23:H23"/>
    <mergeCell ref="P8:Q9"/>
    <mergeCell ref="P10:Q10"/>
    <mergeCell ref="L12:M12"/>
    <mergeCell ref="P12:Q12"/>
    <mergeCell ref="P15:Q15"/>
    <mergeCell ref="P18:Q18"/>
    <mergeCell ref="N22:O23"/>
    <mergeCell ref="G21:H21"/>
    <mergeCell ref="G22:H22"/>
    <mergeCell ref="G24:H24"/>
    <mergeCell ref="P21:Q21"/>
    <mergeCell ref="P22:Q22"/>
    <mergeCell ref="A13:B24"/>
    <mergeCell ref="C13:D24"/>
    <mergeCell ref="G13:H13"/>
    <mergeCell ref="G14:H14"/>
    <mergeCell ref="G16:H16"/>
    <mergeCell ref="G17:H17"/>
    <mergeCell ref="G19:H19"/>
    <mergeCell ref="E20:F21"/>
    <mergeCell ref="G20:H20"/>
    <mergeCell ref="E12:F13"/>
    <mergeCell ref="E14:F14"/>
    <mergeCell ref="C12:D12"/>
    <mergeCell ref="E22:F23"/>
    <mergeCell ref="E24:F24"/>
    <mergeCell ref="G12:H12"/>
    <mergeCell ref="G15:H15"/>
    <mergeCell ref="P24:Q24"/>
    <mergeCell ref="J26:L26"/>
    <mergeCell ref="A4:B9"/>
    <mergeCell ref="C4:E5"/>
    <mergeCell ref="F4:G5"/>
    <mergeCell ref="H4:H5"/>
    <mergeCell ref="C6:D9"/>
    <mergeCell ref="J13:K24"/>
    <mergeCell ref="L13:M24"/>
    <mergeCell ref="P13:Q13"/>
    <mergeCell ref="P14:Q14"/>
    <mergeCell ref="P16:Q16"/>
    <mergeCell ref="P17:Q17"/>
    <mergeCell ref="P19:Q19"/>
    <mergeCell ref="A10:B11"/>
    <mergeCell ref="N20:O21"/>
    <mergeCell ref="P20:Q20"/>
    <mergeCell ref="P6:Q7"/>
    <mergeCell ref="J10:K11"/>
    <mergeCell ref="L10:M11"/>
    <mergeCell ref="P11:Q11"/>
    <mergeCell ref="N12:O13"/>
    <mergeCell ref="N14:O14"/>
    <mergeCell ref="A1:R1"/>
    <mergeCell ref="A2:H3"/>
    <mergeCell ref="J2:Q3"/>
    <mergeCell ref="J4:K9"/>
    <mergeCell ref="L4:N5"/>
    <mergeCell ref="O4:P5"/>
    <mergeCell ref="Q4:Q5"/>
    <mergeCell ref="L6:M9"/>
    <mergeCell ref="G6:H7"/>
    <mergeCell ref="E6:F11"/>
    <mergeCell ref="N6:O11"/>
    <mergeCell ref="C10:D11"/>
    <mergeCell ref="G11:H11"/>
    <mergeCell ref="G8:H9"/>
    <mergeCell ref="G10:H10"/>
  </mergeCells>
  <phoneticPr fontId="3"/>
  <printOptions horizontalCentered="1" verticalCentered="1"/>
  <pageMargins left="0.11811023622047245" right="0.11811023622047245" top="0.15748031496062992" bottom="0.15748031496062992" header="0.11811023622047245" footer="0.11811023622047245"/>
  <pageSetup paperSize="8"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25932B-07CE-439B-BB22-FC14B27071AB}">
  <sheetPr>
    <tabColor theme="5" tint="0.59999389629810485"/>
    <pageSetUpPr fitToPage="1"/>
  </sheetPr>
  <dimension ref="A1:Y24"/>
  <sheetViews>
    <sheetView view="pageBreakPreview" zoomScale="60" zoomScaleNormal="100" workbookViewId="0">
      <selection activeCell="D26" sqref="D26"/>
    </sheetView>
  </sheetViews>
  <sheetFormatPr defaultColWidth="10" defaultRowHeight="30.75" customHeight="1" x14ac:dyDescent="0.45"/>
  <cols>
    <col min="1" max="1" width="10" customWidth="1"/>
    <col min="9" max="9" width="3.8984375" customWidth="1"/>
    <col min="12" max="12" width="10" customWidth="1"/>
    <col min="19" max="19" width="23.09765625" customWidth="1"/>
    <col min="23" max="23" width="23.5" customWidth="1"/>
  </cols>
  <sheetData>
    <row r="1" spans="1:25" ht="30.75" customHeight="1" x14ac:dyDescent="0.45">
      <c r="A1" s="611" t="s">
        <v>298</v>
      </c>
      <c r="B1" s="611"/>
      <c r="C1" s="611"/>
      <c r="D1" s="611"/>
      <c r="E1" s="611"/>
      <c r="F1" s="611"/>
      <c r="G1" s="611"/>
      <c r="H1" s="611"/>
      <c r="I1" s="611"/>
      <c r="J1" s="611"/>
      <c r="K1" s="611"/>
      <c r="L1" s="611"/>
      <c r="M1" s="611"/>
      <c r="N1" s="611"/>
      <c r="O1" s="611"/>
      <c r="P1" s="611"/>
      <c r="Q1" s="611"/>
      <c r="R1" s="611"/>
    </row>
    <row r="2" spans="1:25" ht="30.75" customHeight="1" x14ac:dyDescent="0.45">
      <c r="A2" s="702" t="s">
        <v>300</v>
      </c>
      <c r="B2" s="702"/>
      <c r="C2" s="702"/>
      <c r="D2" s="702"/>
      <c r="E2" s="702"/>
      <c r="F2" s="702"/>
      <c r="G2" s="702"/>
      <c r="H2" s="702"/>
      <c r="J2" s="702" t="s">
        <v>217</v>
      </c>
      <c r="K2" s="702"/>
      <c r="L2" s="702"/>
      <c r="M2" s="702"/>
      <c r="N2" s="702"/>
      <c r="O2" s="702"/>
      <c r="P2" s="702"/>
      <c r="Q2" s="702"/>
    </row>
    <row r="3" spans="1:25" ht="30.75" customHeight="1" x14ac:dyDescent="0.45">
      <c r="A3" s="703" t="s">
        <v>218</v>
      </c>
      <c r="B3" s="704"/>
      <c r="C3" s="704"/>
      <c r="D3" s="704"/>
      <c r="E3" s="704"/>
      <c r="F3" s="704"/>
      <c r="G3" s="704"/>
      <c r="H3" s="704"/>
      <c r="J3" s="705">
        <f>②決算書概要!D6/10000</f>
        <v>0</v>
      </c>
      <c r="K3" s="705"/>
      <c r="L3" s="705"/>
      <c r="M3" s="706"/>
      <c r="N3" s="707" t="s">
        <v>177</v>
      </c>
      <c r="O3" s="708"/>
      <c r="P3" s="708"/>
      <c r="Q3" s="708"/>
      <c r="S3" s="1"/>
      <c r="T3" s="612" t="s">
        <v>69</v>
      </c>
      <c r="U3" s="612"/>
      <c r="W3" s="1"/>
      <c r="X3" s="612" t="s">
        <v>70</v>
      </c>
      <c r="Y3" s="612"/>
    </row>
    <row r="4" spans="1:25" ht="30.75" customHeight="1" x14ac:dyDescent="0.45">
      <c r="A4" s="704"/>
      <c r="B4" s="704"/>
      <c r="C4" s="704"/>
      <c r="D4" s="704"/>
      <c r="E4" s="704"/>
      <c r="F4" s="704"/>
      <c r="G4" s="704"/>
      <c r="H4" s="704"/>
      <c r="J4" s="705"/>
      <c r="K4" s="705"/>
      <c r="L4" s="705"/>
      <c r="M4" s="706"/>
      <c r="N4" s="707"/>
      <c r="O4" s="708"/>
      <c r="P4" s="708"/>
      <c r="Q4" s="708"/>
      <c r="S4" s="2"/>
      <c r="T4" s="2" t="s">
        <v>119</v>
      </c>
      <c r="U4" s="2" t="s">
        <v>120</v>
      </c>
      <c r="W4" s="2"/>
      <c r="X4" s="2" t="s">
        <v>119</v>
      </c>
      <c r="Y4" s="2" t="s">
        <v>120</v>
      </c>
    </row>
    <row r="5" spans="1:25" ht="30.75" customHeight="1" x14ac:dyDescent="0.45">
      <c r="A5" s="704"/>
      <c r="B5" s="704"/>
      <c r="C5" s="704"/>
      <c r="D5" s="704"/>
      <c r="E5" s="704"/>
      <c r="F5" s="704"/>
      <c r="G5" s="704"/>
      <c r="H5" s="704"/>
      <c r="J5" s="705"/>
      <c r="K5" s="705"/>
      <c r="L5" s="705"/>
      <c r="M5" s="706"/>
      <c r="N5" s="707"/>
      <c r="O5" s="708"/>
      <c r="P5" s="708"/>
      <c r="Q5" s="708"/>
      <c r="S5" s="2" t="s">
        <v>199</v>
      </c>
      <c r="T5" s="18">
        <f>②決算書概要!B6/10000</f>
        <v>0</v>
      </c>
      <c r="U5" s="2"/>
      <c r="W5" s="2" t="s">
        <v>199</v>
      </c>
      <c r="X5" s="18">
        <f>②決算書概要!C6/10000</f>
        <v>0</v>
      </c>
      <c r="Y5" s="2"/>
    </row>
    <row r="6" spans="1:25" ht="30.75" customHeight="1" x14ac:dyDescent="0.45">
      <c r="S6" s="2" t="s">
        <v>200</v>
      </c>
      <c r="T6" s="18">
        <f>(②決算書概要!B20-②決算書概要!B6)/10000</f>
        <v>0</v>
      </c>
      <c r="U6" s="2"/>
      <c r="W6" s="2" t="s">
        <v>200</v>
      </c>
      <c r="X6" s="18">
        <f>(②決算書概要!C20-②決算書概要!C6)/10000</f>
        <v>0</v>
      </c>
      <c r="Y6" s="2"/>
    </row>
    <row r="7" spans="1:25" ht="30.75" customHeight="1" x14ac:dyDescent="0.45">
      <c r="S7" s="2" t="s">
        <v>122</v>
      </c>
      <c r="T7" s="18">
        <f>②決算書概要!B36/10000</f>
        <v>0</v>
      </c>
      <c r="U7" s="2"/>
      <c r="W7" s="2" t="s">
        <v>122</v>
      </c>
      <c r="X7" s="18">
        <f>②決算書概要!C36/10000</f>
        <v>0</v>
      </c>
      <c r="Y7" s="2"/>
    </row>
    <row r="8" spans="1:25" ht="30.75" customHeight="1" x14ac:dyDescent="0.45">
      <c r="S8" s="2" t="s">
        <v>123</v>
      </c>
      <c r="T8" s="18">
        <f>②決算書概要!B37/10000</f>
        <v>0</v>
      </c>
      <c r="U8" s="2"/>
      <c r="W8" s="2" t="s">
        <v>123</v>
      </c>
      <c r="X8" s="18">
        <f>②決算書概要!C37/10000</f>
        <v>0</v>
      </c>
      <c r="Y8" s="2"/>
    </row>
    <row r="9" spans="1:25" ht="30.75" customHeight="1" x14ac:dyDescent="0.45">
      <c r="S9" s="2" t="s">
        <v>124</v>
      </c>
      <c r="T9" s="2"/>
      <c r="U9" s="18">
        <f>②決算書概要!F16/10000</f>
        <v>0</v>
      </c>
      <c r="W9" s="2" t="s">
        <v>124</v>
      </c>
      <c r="X9" s="2"/>
      <c r="Y9" s="18">
        <f>②決算書概要!G16/10000</f>
        <v>0</v>
      </c>
    </row>
    <row r="10" spans="1:25" ht="30.75" customHeight="1" x14ac:dyDescent="0.45">
      <c r="S10" s="2" t="s">
        <v>125</v>
      </c>
      <c r="T10" s="2"/>
      <c r="U10" s="18">
        <f>②決算書概要!F21/10000</f>
        <v>0</v>
      </c>
      <c r="W10" s="2" t="s">
        <v>125</v>
      </c>
      <c r="X10" s="2"/>
      <c r="Y10" s="18">
        <f>②決算書概要!G21/10000</f>
        <v>0</v>
      </c>
    </row>
    <row r="11" spans="1:25" ht="30.75" customHeight="1" x14ac:dyDescent="0.45">
      <c r="S11" s="2" t="s">
        <v>126</v>
      </c>
      <c r="T11" s="2"/>
      <c r="U11" s="18">
        <f>②決算書概要!F36/10000</f>
        <v>0</v>
      </c>
      <c r="W11" s="2" t="s">
        <v>126</v>
      </c>
      <c r="X11" s="2"/>
      <c r="Y11" s="18">
        <f>②決算書概要!G36/10000</f>
        <v>0</v>
      </c>
    </row>
    <row r="24" spans="5:7" ht="30.75" customHeight="1" x14ac:dyDescent="0.45">
      <c r="E24" s="83"/>
      <c r="F24" s="83"/>
      <c r="G24" s="83"/>
    </row>
  </sheetData>
  <sheetProtection algorithmName="SHA-512" hashValue="qME21CaZTNZ8gNLLOgBKlt5iAF2OajSzheymck+RBMuviXxp0eWMa60Sqq6jlukxWkZr5UR7HvBB7ADPWSSoZg==" saltValue="4pSr9LXkZiurGdOhBJlUTA==" spinCount="100000" sheet="1" objects="1" scenarios="1" formatCells="0" formatColumns="0" formatRows="0"/>
  <mergeCells count="8">
    <mergeCell ref="A2:H2"/>
    <mergeCell ref="A3:H5"/>
    <mergeCell ref="A1:R1"/>
    <mergeCell ref="T3:U3"/>
    <mergeCell ref="X3:Y3"/>
    <mergeCell ref="J2:Q2"/>
    <mergeCell ref="J3:M5"/>
    <mergeCell ref="N3:Q5"/>
  </mergeCells>
  <phoneticPr fontId="3"/>
  <printOptions horizontalCentered="1" verticalCentered="1"/>
  <pageMargins left="0.11811023622047245" right="0.11811023622047245" top="0.15748031496062992" bottom="0.15748031496062992" header="0.11811023622047245" footer="0.11811023622047245"/>
  <pageSetup paperSize="8" scale="78"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cf00f52-516e-49d3-9cbe-5e37d0291469">
      <UserInfo>
        <DisplayName/>
        <AccountId xsi:nil="true"/>
        <AccountType/>
      </UserInfo>
    </SharedWithUsers>
    <lcf76f155ced4ddcb4097134ff3c332f xmlns="61330dfc-7723-47cf-b120-8d2e1c1c0712">
      <Terms xmlns="http://schemas.microsoft.com/office/infopath/2007/PartnerControls"/>
    </lcf76f155ced4ddcb4097134ff3c332f>
    <TaxCatchAll xmlns="2cf00f52-516e-49d3-9cbe-5e37d029146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779CF74181A384CA71F8BC4814CAFCA" ma:contentTypeVersion="16" ma:contentTypeDescription="新しいドキュメントを作成します。" ma:contentTypeScope="" ma:versionID="8d80dedb45d4b51f1a7cd97faddf8b60">
  <xsd:schema xmlns:xsd="http://www.w3.org/2001/XMLSchema" xmlns:xs="http://www.w3.org/2001/XMLSchema" xmlns:p="http://schemas.microsoft.com/office/2006/metadata/properties" xmlns:ns2="2cf00f52-516e-49d3-9cbe-5e37d0291469" xmlns:ns3="61330dfc-7723-47cf-b120-8d2e1c1c0712" targetNamespace="http://schemas.microsoft.com/office/2006/metadata/properties" ma:root="true" ma:fieldsID="caf6bddec5807cca8c41f018a1d796a2" ns2:_="" ns3:_="">
    <xsd:import namespace="2cf00f52-516e-49d3-9cbe-5e37d0291469"/>
    <xsd:import namespace="61330dfc-7723-47cf-b120-8d2e1c1c071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00f52-516e-49d3-9cbe-5e37d0291469"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1aa3ecb6-ff8c-4efa-8f0a-5f392f43564b}" ma:internalName="TaxCatchAll" ma:showField="CatchAllData" ma:web="2cf00f52-516e-49d3-9cbe-5e37d029146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1330dfc-7723-47cf-b120-8d2e1c1c071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67d950f-6ac1-4c2b-a0c6-5f1bb51b4c2d"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348448-EE7B-40DA-937D-775570FD68E4}">
  <ds:schemaRefs>
    <ds:schemaRef ds:uri="http://schemas.microsoft.com/office/2006/metadata/properties"/>
    <ds:schemaRef ds:uri="http://www.w3.org/XML/1998/namespace"/>
    <ds:schemaRef ds:uri="http://purl.org/dc/elements/1.1/"/>
    <ds:schemaRef ds:uri="http://schemas.microsoft.com/office/2006/documentManagement/types"/>
    <ds:schemaRef ds:uri="http://schemas.openxmlformats.org/package/2006/metadata/core-properties"/>
    <ds:schemaRef ds:uri="http://purl.org/dc/terms/"/>
    <ds:schemaRef ds:uri="http://schemas.microsoft.com/office/infopath/2007/PartnerControls"/>
    <ds:schemaRef ds:uri="61330dfc-7723-47cf-b120-8d2e1c1c0712"/>
    <ds:schemaRef ds:uri="2cf00f52-516e-49d3-9cbe-5e37d0291469"/>
    <ds:schemaRef ds:uri="http://purl.org/dc/dcmitype/"/>
  </ds:schemaRefs>
</ds:datastoreItem>
</file>

<file path=customXml/itemProps2.xml><?xml version="1.0" encoding="utf-8"?>
<ds:datastoreItem xmlns:ds="http://schemas.openxmlformats.org/officeDocument/2006/customXml" ds:itemID="{946E8A4B-20B1-41EF-9915-C6BE52C13E4F}">
  <ds:schemaRefs>
    <ds:schemaRef ds:uri="http://schemas.microsoft.com/sharepoint/v3/contenttype/forms"/>
  </ds:schemaRefs>
</ds:datastoreItem>
</file>

<file path=customXml/itemProps3.xml><?xml version="1.0" encoding="utf-8"?>
<ds:datastoreItem xmlns:ds="http://schemas.openxmlformats.org/officeDocument/2006/customXml" ds:itemID="{B97F8447-8560-4890-BC05-C0809C620F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f00f52-516e-49d3-9cbe-5e37d0291469"/>
    <ds:schemaRef ds:uri="61330dfc-7723-47cf-b120-8d2e1c1c07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チェックシート</vt:lpstr>
      <vt:lpstr>表紙</vt:lpstr>
      <vt:lpstr>⓪財務判定シート</vt:lpstr>
      <vt:lpstr>参考）財務指標評価基準</vt:lpstr>
      <vt:lpstr>①財務３表の繋がり</vt:lpstr>
      <vt:lpstr>②決算書概要</vt:lpstr>
      <vt:lpstr>③決算書サマリBS</vt:lpstr>
      <vt:lpstr>④決算書サマリPL</vt:lpstr>
      <vt:lpstr>⑤現預金の変化</vt:lpstr>
      <vt:lpstr>⑥キャッシュフローの増減要因</vt:lpstr>
      <vt:lpstr>⑦キャッシュフローパターン</vt:lpstr>
      <vt:lpstr>⑧BS指標1</vt:lpstr>
      <vt:lpstr>⑨BS指標2</vt:lpstr>
      <vt:lpstr>⑩当期純利益の変化要因</vt:lpstr>
      <vt:lpstr>参考）PLロジックツリー</vt:lpstr>
      <vt:lpstr>参考）ROAロジックツリー</vt:lpstr>
      <vt:lpstr>④保障額診断（業績悪化の補填資金）</vt:lpstr>
      <vt:lpstr>'⓪財務判定シート'!Print_Area</vt:lpstr>
      <vt:lpstr>①財務３表の繋がり!Print_Area</vt:lpstr>
      <vt:lpstr>②決算書概要!Print_Area</vt:lpstr>
      <vt:lpstr>③決算書サマリBS!Print_Area</vt:lpstr>
      <vt:lpstr>④決算書サマリPL!Print_Area</vt:lpstr>
      <vt:lpstr>'④保障額診断（業績悪化の補填資金）'!Print_Area</vt:lpstr>
      <vt:lpstr>⑤現預金の変化!Print_Area</vt:lpstr>
      <vt:lpstr>⑥キャッシュフローの増減要因!Print_Area</vt:lpstr>
      <vt:lpstr>⑦キャッシュフローパターン!Print_Area</vt:lpstr>
      <vt:lpstr>⑧BS指標1!Print_Area</vt:lpstr>
      <vt:lpstr>⑨BS指標2!Print_Area</vt:lpstr>
      <vt:lpstr>⑩当期純利益の変化要因!Print_Area</vt:lpstr>
      <vt:lpstr>チェックシート!Print_Area</vt:lpstr>
      <vt:lpstr>'参考）PLロジックツリー'!Print_Area</vt:lpstr>
      <vt:lpstr>'参考）ROAロジックツリー'!Print_Area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hitoshiwatanabe</dc:creator>
  <cp:keywords/>
  <dc:description/>
  <cp:lastModifiedBy>A433</cp:lastModifiedBy>
  <cp:revision/>
  <cp:lastPrinted>2025-03-31T14:18:34Z</cp:lastPrinted>
  <dcterms:created xsi:type="dcterms:W3CDTF">2018-10-12T11:58:49Z</dcterms:created>
  <dcterms:modified xsi:type="dcterms:W3CDTF">2025-08-19T01:24:45Z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0x0101003779CF74181A384CA71F8BC4814CAFCA</vt:lpwstr>
  </property>
  <property fmtid="{D5CDD505-2E9C-101B-9397-08002B2CF9AE}" pid="3" name="xd_Signature">
    <vt:bool>false</vt:bool>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MediaServiceImageTags">
    <vt:lpwstr/>
  </property>
</Properties>
</file>