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Ex1.xml" ContentType="application/vnd.ms-office.chartex+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harts/chartEx2.xml" ContentType="application/vnd.ms-office.chartex+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8.xml" ContentType="application/vnd.ms-office.chartstyle+xml"/>
  <Override PartName="/xl/charts/colors8.xml" ContentType="application/vnd.ms-office.chartcolorstyle+xml"/>
  <Override PartName="/xl/charts/chart7.xml" ContentType="application/vnd.openxmlformats-officedocument.drawingml.chart+xml"/>
  <Override PartName="/xl/charts/style9.xml" ContentType="application/vnd.ms-office.chartstyle+xml"/>
  <Override PartName="/xl/charts/colors9.xml" ContentType="application/vnd.ms-office.chartcolorstyle+xml"/>
  <Override PartName="/xl/charts/chart8.xml" ContentType="application/vnd.openxmlformats-officedocument.drawingml.chart+xml"/>
  <Override PartName="/xl/charts/style10.xml" ContentType="application/vnd.ms-office.chartstyle+xml"/>
  <Override PartName="/xl/charts/colors10.xml" ContentType="application/vnd.ms-office.chartcolorstyle+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style14.xml" ContentType="application/vnd.ms-office.chartstyle+xml"/>
  <Override PartName="/xl/charts/colors14.xml" ContentType="application/vnd.ms-office.chartcolorstyle+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0.xml" ContentType="application/vnd.openxmlformats-officedocument.drawing+xml"/>
  <Override PartName="/xl/charts/chartEx3.xml" ContentType="application/vnd.ms-office.chartex+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松江明日香\Dropbox\1_株式会社HELLO base\11_フォーマット\06_財務フィードバックシート\"/>
    </mc:Choice>
  </mc:AlternateContent>
  <xr:revisionPtr revIDLastSave="0" documentId="13_ncr:1_{7D56114B-3FD7-4DB1-8530-53A6E81B8BC9}" xr6:coauthVersionLast="47" xr6:coauthVersionMax="47" xr10:uidLastSave="{00000000-0000-0000-0000-000000000000}"/>
  <bookViews>
    <workbookView xWindow="22932" yWindow="-48" windowWidth="23256" windowHeight="12456" tabRatio="596" firstSheet="11" activeTab="15" xr2:uid="{00000000-000D-0000-FFFF-FFFF00000000}"/>
  </bookViews>
  <sheets>
    <sheet name="チェックシート" sheetId="82" r:id="rId1"/>
    <sheet name="表紙" sheetId="14" r:id="rId2"/>
    <sheet name="⓪財務判定シート" sheetId="84" r:id="rId3"/>
    <sheet name="参考）財務指標評価基準" sheetId="81" r:id="rId4"/>
    <sheet name="①財務３表の繋がり" sheetId="55" r:id="rId5"/>
    <sheet name="②決算書概要" sheetId="32" r:id="rId6"/>
    <sheet name="③決算書サマリBS" sheetId="44" r:id="rId7"/>
    <sheet name="④決算書サマリPL" sheetId="48" r:id="rId8"/>
    <sheet name="⑤現預金の変化" sheetId="58" r:id="rId9"/>
    <sheet name="⑥キャッシュフローの増減要因" sheetId="72" r:id="rId10"/>
    <sheet name="⑦キャッシュフローパターン" sheetId="76" r:id="rId11"/>
    <sheet name="⑧BS指標1" sheetId="54" r:id="rId12"/>
    <sheet name="⑨BS指標2" sheetId="56" r:id="rId13"/>
    <sheet name="⑩当期純利益の変化要因" sheetId="65" r:id="rId14"/>
    <sheet name="参考）PLロジックツリー" sheetId="79" r:id="rId15"/>
    <sheet name="参考）ROAロジックツリー" sheetId="78" r:id="rId16"/>
    <sheet name="④保障額診断（業績悪化の補填資金）" sheetId="34" state="hidden" r:id="rId17"/>
  </sheets>
  <definedNames>
    <definedName name="_Key1" localSheetId="16" hidden="1">#REF!</definedName>
    <definedName name="_Key1" localSheetId="14" hidden="1">#REF!</definedName>
    <definedName name="_Key1" localSheetId="15" hidden="1">#REF!</definedName>
    <definedName name="_Key1" hidden="1">#REF!</definedName>
    <definedName name="_Key2" localSheetId="16" hidden="1">#REF!</definedName>
    <definedName name="_Key2" localSheetId="14" hidden="1">#REF!</definedName>
    <definedName name="_Key2" localSheetId="15" hidden="1">#REF!</definedName>
    <definedName name="_Key2" hidden="1">#REF!</definedName>
    <definedName name="_Order1" hidden="1">255</definedName>
    <definedName name="_Order2" hidden="1">255</definedName>
    <definedName name="_xlchart.v1.0" hidden="1">⑦キャッシュフローパターン!$B$26:$B$29</definedName>
    <definedName name="_xlchart.v1.1" hidden="1">⑦キャッシュフローパターン!$C$26:$C$29</definedName>
    <definedName name="_xlchart.v1.2" hidden="1">⑦キャッシュフローパターン!$B$26:$B$29</definedName>
    <definedName name="_xlchart.v1.3" hidden="1">⑦キャッシュフローパターン!$C$26:$C$29</definedName>
    <definedName name="_xlchart.v1.4" hidden="1">⑩当期純利益の変化要因!$C$27:$C$33</definedName>
    <definedName name="_xlchart.v1.5" hidden="1">⑩当期純利益の変化要因!$E$27:$E$33</definedName>
    <definedName name="_xlchart.v1.6" hidden="1">⑩当期純利益の変化要因!$F$27:$F$33</definedName>
    <definedName name="ai" localSheetId="16" hidden="1">#REF!</definedName>
    <definedName name="ai" localSheetId="14" hidden="1">#REF!</definedName>
    <definedName name="ai" localSheetId="15" hidden="1">#REF!</definedName>
    <definedName name="ai" hidden="1">#REF!</definedName>
    <definedName name="aii" localSheetId="16" hidden="1">#REF!</definedName>
    <definedName name="aii" localSheetId="14" hidden="1">#REF!</definedName>
    <definedName name="aii" localSheetId="15" hidden="1">#REF!</definedName>
    <definedName name="aii" hidden="1">#REF!</definedName>
    <definedName name="b" localSheetId="16" hidden="1">#REF!</definedName>
    <definedName name="b" localSheetId="14" hidden="1">#REF!</definedName>
    <definedName name="b" localSheetId="15" hidden="1">#REF!</definedName>
    <definedName name="b" hidden="1">#REF!</definedName>
    <definedName name="credo" localSheetId="16" hidden="1">#REF!</definedName>
    <definedName name="credo" localSheetId="14" hidden="1">#REF!</definedName>
    <definedName name="credo" localSheetId="15" hidden="1">#REF!</definedName>
    <definedName name="credo" hidden="1">#REF!</definedName>
    <definedName name="ｄｗｄｗｄｗｄ" localSheetId="16" hidden="1">#REF!</definedName>
    <definedName name="ｄｗｄｗｄｗｄ" localSheetId="15" hidden="1">#REF!</definedName>
    <definedName name="ｄｗｄｗｄｗｄ" hidden="1">#REF!</definedName>
    <definedName name="j" localSheetId="16" hidden="1">#REF!</definedName>
    <definedName name="j" localSheetId="14" hidden="1">#REF!</definedName>
    <definedName name="j" localSheetId="15" hidden="1">#REF!</definedName>
    <definedName name="j" hidden="1">#REF!</definedName>
    <definedName name="ＫＫＫＫ" localSheetId="14" hidden="1">#REF!</definedName>
    <definedName name="ＫＫＫＫ" localSheetId="15" hidden="1">#REF!</definedName>
    <definedName name="ＫＫＫＫ" hidden="1">#REF!</definedName>
    <definedName name="K総務" localSheetId="14" hidden="1">#REF!</definedName>
    <definedName name="K総務" localSheetId="15" hidden="1">#REF!</definedName>
    <definedName name="K総務" hidden="1">#REF!</definedName>
    <definedName name="_xlnm.Print_Area" localSheetId="2">'⓪財務判定シート'!$A$1:$T$21</definedName>
    <definedName name="_xlnm.Print_Area" localSheetId="4">①財務３表の繋がり!$A$1:$O$25</definedName>
    <definedName name="_xlnm.Print_Area" localSheetId="5">②決算書概要!$A$1:$S$38</definedName>
    <definedName name="_xlnm.Print_Area" localSheetId="6">③決算書サマリBS!$A$1:$Q$23</definedName>
    <definedName name="_xlnm.Print_Area" localSheetId="7">④決算書サマリPL!$A$1:$Q$24</definedName>
    <definedName name="_xlnm.Print_Area" localSheetId="16">'④保障額診断（業績悪化の補填資金）'!$A$1:$Q$23</definedName>
    <definedName name="_xlnm.Print_Area" localSheetId="8">⑤現預金の変化!$A$1:$Q$23</definedName>
    <definedName name="_xlnm.Print_Area" localSheetId="9">⑥キャッシュフローの増減要因!$A$1:$R$23</definedName>
    <definedName name="_xlnm.Print_Area" localSheetId="10">⑦キャッシュフローパターン!$A$1:$R$23</definedName>
    <definedName name="_xlnm.Print_Area" localSheetId="11">⑧BS指標1!$A$1:$O$23</definedName>
    <definedName name="_xlnm.Print_Area" localSheetId="12">⑨BS指標2!$A$1:$O$23</definedName>
    <definedName name="_xlnm.Print_Area" localSheetId="13">⑩当期純利益の変化要因!$A$1:$O$24</definedName>
    <definedName name="_xlnm.Print_Area" localSheetId="0">チェックシート!$A$1:$N$14</definedName>
    <definedName name="_xlnm.Print_Area" localSheetId="14">'参考）PLロジックツリー'!$A$1:$BK$71</definedName>
    <definedName name="_xlnm.Print_Area" localSheetId="15">'参考）ROAロジックツリー'!$A$1:$BK$71</definedName>
    <definedName name="wq" localSheetId="16" hidden="1">#REF!</definedName>
    <definedName name="wq" localSheetId="14" hidden="1">#REF!</definedName>
    <definedName name="wq" localSheetId="15" hidden="1">#REF!</definedName>
    <definedName name="wq" hidden="1">#REF!</definedName>
    <definedName name="ｙ" localSheetId="16" hidden="1">#REF!</definedName>
    <definedName name="ｙ" localSheetId="15" hidden="1">#REF!</definedName>
    <definedName name="ｙ" hidden="1">#REF!</definedName>
    <definedName name="あ" localSheetId="16" hidden="1">#REF!</definedName>
    <definedName name="あ" localSheetId="14" hidden="1">#REF!</definedName>
    <definedName name="あ" localSheetId="15" hidden="1">#REF!</definedName>
    <definedName name="あ" hidden="1">#REF!</definedName>
    <definedName name="ああ" localSheetId="16" hidden="1">#REF!</definedName>
    <definedName name="ああ" localSheetId="14" hidden="1">#REF!</definedName>
    <definedName name="ああ" localSheetId="15" hidden="1">#REF!</definedName>
    <definedName name="ああ" hidden="1">#REF!</definedName>
    <definedName name="ああああ" localSheetId="16" hidden="1">#REF!</definedName>
    <definedName name="ああああ" localSheetId="15" hidden="1">#REF!</definedName>
    <definedName name="ああああ" hidden="1">#REF!</definedName>
    <definedName name="ああああああああああ" localSheetId="16" hidden="1">#REF!</definedName>
    <definedName name="ああああああああああ" localSheetId="14" hidden="1">#REF!</definedName>
    <definedName name="ああああああああああ" localSheetId="15" hidden="1">#REF!</definedName>
    <definedName name="ああああああああああ" hidden="1">#REF!</definedName>
    <definedName name="あああああああああああああ" localSheetId="16" hidden="1">#REF!</definedName>
    <definedName name="あああああああああああああ" localSheetId="14" hidden="1">#REF!</definedName>
    <definedName name="あああああああああああああ" localSheetId="15" hidden="1">#REF!</definedName>
    <definedName name="あああああああああああああ" hidden="1">#REF!</definedName>
    <definedName name="い" localSheetId="14" hidden="1">#REF!</definedName>
    <definedName name="い" localSheetId="15" hidden="1">#REF!</definedName>
    <definedName name="い" hidden="1">#REF!</definedName>
    <definedName name="ぉ" localSheetId="16" hidden="1">#REF!</definedName>
    <definedName name="ぉ" localSheetId="14" hidden="1">#REF!</definedName>
    <definedName name="ぉ" localSheetId="15" hidden="1">#REF!</definedName>
    <definedName name="ぉ" hidden="1">#REF!</definedName>
    <definedName name="さ" localSheetId="16" hidden="1">#REF!</definedName>
    <definedName name="さ" localSheetId="15" hidden="1">#REF!</definedName>
    <definedName name="さ" hidden="1">#REF!</definedName>
    <definedName name="ささあさっさ" localSheetId="16" hidden="1">#REF!</definedName>
    <definedName name="ささあさっさ" localSheetId="15" hidden="1">#REF!</definedName>
    <definedName name="ささあさっさ" hidden="1">#REF!</definedName>
    <definedName name="じょあき" localSheetId="16" hidden="1">#REF!</definedName>
    <definedName name="じょあき" localSheetId="14" hidden="1">#REF!</definedName>
    <definedName name="じょあき" localSheetId="15" hidden="1">#REF!</definedName>
    <definedName name="じょあき" hidden="1">#REF!</definedName>
    <definedName name="っさささ" localSheetId="16" hidden="1">#REF!</definedName>
    <definedName name="っさささ" localSheetId="15" hidden="1">#REF!</definedName>
    <definedName name="っさささ" hidden="1">#REF!</definedName>
    <definedName name="っさささささ" localSheetId="16" hidden="1">#REF!</definedName>
    <definedName name="っさささささ" localSheetId="15" hidden="1">#REF!</definedName>
    <definedName name="っさささささ" hidden="1">#REF!</definedName>
    <definedName name="井藤" localSheetId="16" hidden="1">#REF!</definedName>
    <definedName name="井藤" localSheetId="14" hidden="1">#REF!</definedName>
    <definedName name="井藤" localSheetId="15" hidden="1">#REF!</definedName>
    <definedName name="井藤" hidden="1">#REF!</definedName>
    <definedName name="三國" localSheetId="16" hidden="1">#REF!</definedName>
    <definedName name="三國" localSheetId="15" hidden="1">#REF!</definedName>
    <definedName name="三國" hidden="1">#REF!</definedName>
    <definedName name="他お" localSheetId="16" hidden="1">#REF!</definedName>
    <definedName name="他お" localSheetId="14" hidden="1">#REF!</definedName>
    <definedName name="他お" localSheetId="15" hidden="1">#REF!</definedName>
    <definedName name="他お" hidden="1">#REF!</definedName>
    <definedName name="奈良井" localSheetId="14" hidden="1">#REF!</definedName>
    <definedName name="奈良井" localSheetId="15" hidden="1">#REF!</definedName>
    <definedName name="奈良井" hidden="1">#REF!</definedName>
    <definedName name="名前の重複" localSheetId="16" hidden="1">#REF!</definedName>
    <definedName name="名前の重複" localSheetId="14" hidden="1">#REF!</definedName>
    <definedName name="名前の重複" localSheetId="15" hidden="1">#REF!</definedName>
    <definedName name="名前の重複" hidden="1">#REF!</definedName>
    <definedName name="明日" localSheetId="16" hidden="1">#REF!</definedName>
    <definedName name="明日" localSheetId="14" hidden="1">#REF!</definedName>
    <definedName name="明日" localSheetId="15" hidden="1">#REF!</definedName>
    <definedName name="明日"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 i="82" l="1"/>
  <c r="K20" i="32"/>
  <c r="D37" i="32"/>
  <c r="R35" i="32"/>
  <c r="S35" i="32" s="1"/>
  <c r="Q35" i="32"/>
  <c r="K11" i="32" s="1"/>
  <c r="J35" i="32"/>
  <c r="C35" i="32"/>
  <c r="D35" i="32" s="1"/>
  <c r="B35" i="32"/>
  <c r="S34" i="32"/>
  <c r="L34" i="32"/>
  <c r="M34" i="32" s="1"/>
  <c r="K34" i="32"/>
  <c r="J34" i="32"/>
  <c r="D34" i="32"/>
  <c r="S33" i="32"/>
  <c r="L33" i="32"/>
  <c r="K33" i="32"/>
  <c r="J33" i="32"/>
  <c r="D33" i="32"/>
  <c r="S32" i="32"/>
  <c r="L32" i="32"/>
  <c r="K32" i="32"/>
  <c r="J32" i="32"/>
  <c r="D32" i="32"/>
  <c r="S31" i="32"/>
  <c r="L31" i="32"/>
  <c r="K31" i="32"/>
  <c r="J31" i="32"/>
  <c r="D31" i="32"/>
  <c r="S30" i="32"/>
  <c r="D30" i="32"/>
  <c r="S29" i="32"/>
  <c r="D29" i="32"/>
  <c r="S28" i="32"/>
  <c r="C28" i="32"/>
  <c r="B28" i="32"/>
  <c r="S27" i="32"/>
  <c r="D27" i="32"/>
  <c r="S26" i="32"/>
  <c r="H26" i="32"/>
  <c r="D26" i="32"/>
  <c r="S25" i="32"/>
  <c r="H25" i="32"/>
  <c r="C25" i="32"/>
  <c r="C36" i="32" s="1"/>
  <c r="B25" i="32"/>
  <c r="B36" i="32" s="1"/>
  <c r="S24" i="32"/>
  <c r="M24" i="32"/>
  <c r="H24" i="32"/>
  <c r="D24" i="32"/>
  <c r="S23" i="32"/>
  <c r="H23" i="32"/>
  <c r="D23" i="32"/>
  <c r="S22" i="32"/>
  <c r="M22" i="32"/>
  <c r="D22" i="32"/>
  <c r="S21" i="32"/>
  <c r="M21" i="32"/>
  <c r="G21" i="32"/>
  <c r="H21" i="32" s="1"/>
  <c r="F21" i="32"/>
  <c r="D21" i="32"/>
  <c r="S20" i="32"/>
  <c r="H20" i="32"/>
  <c r="S19" i="32"/>
  <c r="L19" i="32"/>
  <c r="M19" i="32" s="1"/>
  <c r="K19" i="32"/>
  <c r="H19" i="32"/>
  <c r="C19" i="32"/>
  <c r="B19" i="32"/>
  <c r="S18" i="32"/>
  <c r="M18" i="32"/>
  <c r="H18" i="32"/>
  <c r="D18" i="32"/>
  <c r="S17" i="32"/>
  <c r="M17" i="32"/>
  <c r="H17" i="32"/>
  <c r="D17" i="32"/>
  <c r="S16" i="32"/>
  <c r="L16" i="32"/>
  <c r="K16" i="32"/>
  <c r="D16" i="32"/>
  <c r="S15" i="32"/>
  <c r="M15" i="32"/>
  <c r="G15" i="32"/>
  <c r="H15" i="32" s="1"/>
  <c r="F15" i="32"/>
  <c r="D15" i="32"/>
  <c r="S14" i="32"/>
  <c r="M14" i="32"/>
  <c r="H14" i="32"/>
  <c r="C14" i="32"/>
  <c r="D14" i="32" s="1"/>
  <c r="B14" i="32"/>
  <c r="S13" i="32"/>
  <c r="M13" i="32"/>
  <c r="H13" i="32"/>
  <c r="D13" i="32"/>
  <c r="S12" i="32"/>
  <c r="H12" i="32"/>
  <c r="D12" i="32"/>
  <c r="S11" i="32"/>
  <c r="H11" i="32"/>
  <c r="S10" i="32"/>
  <c r="H10" i="32"/>
  <c r="D10" i="32"/>
  <c r="S9" i="32"/>
  <c r="H9" i="32"/>
  <c r="C9" i="32"/>
  <c r="B9" i="32"/>
  <c r="S8" i="32"/>
  <c r="L8" i="32"/>
  <c r="K8" i="32"/>
  <c r="K9" i="32" s="1"/>
  <c r="H8" i="32"/>
  <c r="D8" i="32"/>
  <c r="S7" i="32"/>
  <c r="M7" i="32"/>
  <c r="H7" i="32"/>
  <c r="D7" i="32"/>
  <c r="S6" i="32"/>
  <c r="M6" i="32"/>
  <c r="G6" i="32"/>
  <c r="G16" i="32" s="1"/>
  <c r="F6" i="32"/>
  <c r="F16" i="32" s="1"/>
  <c r="C6" i="32"/>
  <c r="D6" i="32" s="1"/>
  <c r="B6" i="32"/>
  <c r="S5" i="32"/>
  <c r="M5" i="32"/>
  <c r="H5" i="32"/>
  <c r="D5" i="32"/>
  <c r="S4" i="32"/>
  <c r="M4" i="32"/>
  <c r="H4" i="32"/>
  <c r="D4" i="32"/>
  <c r="D28" i="32" l="1"/>
  <c r="D19" i="32"/>
  <c r="D9" i="32"/>
  <c r="B11" i="32"/>
  <c r="B20" i="32" s="1"/>
  <c r="B38" i="32" s="1"/>
  <c r="F22" i="32"/>
  <c r="M16" i="32"/>
  <c r="M8" i="32"/>
  <c r="M33" i="32"/>
  <c r="M32" i="32"/>
  <c r="K35" i="32"/>
  <c r="L35" i="32"/>
  <c r="M35" i="32" s="1"/>
  <c r="H16" i="32"/>
  <c r="G22" i="32"/>
  <c r="K12" i="32"/>
  <c r="K23" i="32" s="1"/>
  <c r="K25" i="32" s="1"/>
  <c r="K10" i="32"/>
  <c r="D36" i="32"/>
  <c r="H6" i="32"/>
  <c r="L11" i="32"/>
  <c r="M11" i="32" s="1"/>
  <c r="D25" i="32"/>
  <c r="L9" i="32"/>
  <c r="M31" i="32"/>
  <c r="C11" i="32"/>
  <c r="F36" i="32" l="1"/>
  <c r="F38" i="32" s="1"/>
  <c r="D11" i="32"/>
  <c r="C20" i="32"/>
  <c r="M9" i="32"/>
  <c r="L10" i="32"/>
  <c r="M10" i="32" s="1"/>
  <c r="L12" i="32"/>
  <c r="H22" i="32"/>
  <c r="M12" i="32" l="1"/>
  <c r="L20" i="32"/>
  <c r="D20" i="32"/>
  <c r="C38" i="32"/>
  <c r="L23" i="32" l="1"/>
  <c r="M20" i="32"/>
  <c r="G36" i="32"/>
  <c r="D38" i="32"/>
  <c r="L25" i="32" l="1"/>
  <c r="M23" i="32"/>
  <c r="H36" i="32"/>
  <c r="G38" i="32"/>
  <c r="H38" i="32" s="1"/>
  <c r="M25" i="32" l="1"/>
  <c r="Q40" i="32" l="1"/>
  <c r="C19" i="84"/>
  <c r="I20" i="84" l="1"/>
  <c r="J20" i="84" s="1"/>
  <c r="D19" i="84"/>
  <c r="I14" i="84" l="1"/>
  <c r="J14" i="84" s="1"/>
  <c r="C20" i="84"/>
  <c r="D20" i="84" s="1"/>
  <c r="E19" i="84" s="1"/>
  <c r="I7" i="84" l="1"/>
  <c r="J7" i="84" s="1"/>
  <c r="F19" i="84"/>
  <c r="A21" i="84" s="1" a="1"/>
  <c r="A21" i="84" s="1"/>
  <c r="R40" i="32"/>
  <c r="G40" i="32"/>
  <c r="F40" i="32"/>
  <c r="F41" i="32" s="1"/>
  <c r="K2" i="82" s="1"/>
  <c r="G41" i="32" l="1"/>
  <c r="K3" i="82" s="1"/>
  <c r="I16" i="84"/>
  <c r="C10" i="65" l="1"/>
  <c r="E10" i="65" s="1"/>
  <c r="C20" i="65"/>
  <c r="E20" i="65" s="1"/>
  <c r="C16" i="65" l="1"/>
  <c r="E16" i="65" s="1"/>
  <c r="C14" i="65"/>
  <c r="E30" i="65" s="1"/>
  <c r="C18" i="65"/>
  <c r="E33" i="65"/>
  <c r="E28" i="65"/>
  <c r="E31" i="65" l="1"/>
  <c r="E14" i="65"/>
  <c r="E18" i="65"/>
  <c r="E32" i="65"/>
  <c r="C8" i="65" l="1"/>
  <c r="C12" i="65"/>
  <c r="E12" i="65" l="1"/>
  <c r="E29" i="65"/>
  <c r="E27" i="65"/>
  <c r="J3" i="65"/>
  <c r="Q9" i="72"/>
  <c r="Q14" i="72"/>
  <c r="Q13" i="72"/>
  <c r="Q12" i="72"/>
  <c r="Q19" i="72"/>
  <c r="Q17" i="72"/>
  <c r="Q18" i="72"/>
  <c r="Q8" i="72"/>
  <c r="Q7" i="72"/>
  <c r="Q6" i="72"/>
  <c r="Q5" i="72"/>
  <c r="Q4" i="72"/>
  <c r="AV6" i="79" l="1"/>
  <c r="AV4" i="79"/>
  <c r="BF43" i="78"/>
  <c r="BF41" i="78"/>
  <c r="AY43" i="78"/>
  <c r="AY41" i="78"/>
  <c r="AZ23" i="78"/>
  <c r="AZ21" i="78"/>
  <c r="BI43" i="78" l="1"/>
  <c r="BF45" i="78"/>
  <c r="AY45" i="78"/>
  <c r="BB43" i="78"/>
  <c r="BC23" i="78"/>
  <c r="AZ25" i="78"/>
  <c r="AY6" i="79"/>
  <c r="BH28" i="79"/>
  <c r="AV8" i="79"/>
  <c r="B27" i="76" l="1"/>
  <c r="B29" i="76"/>
  <c r="B26" i="76"/>
  <c r="B29" i="72" l="1"/>
  <c r="B28" i="72"/>
  <c r="B28" i="76" s="1"/>
  <c r="B27" i="72"/>
  <c r="C27" i="65" l="1"/>
  <c r="C33" i="65"/>
  <c r="C32" i="65"/>
  <c r="C31" i="65"/>
  <c r="C30" i="65"/>
  <c r="C29" i="65"/>
  <c r="C28" i="65"/>
  <c r="X8" i="58" l="1"/>
  <c r="T8" i="58"/>
  <c r="P21" i="48" l="1"/>
  <c r="P12" i="48"/>
  <c r="J10" i="48"/>
  <c r="G21" i="48"/>
  <c r="G12" i="48"/>
  <c r="F4" i="48"/>
  <c r="A10" i="48"/>
  <c r="X7" i="44"/>
  <c r="T7" i="44"/>
  <c r="E10" i="48"/>
  <c r="AR43" i="78"/>
  <c r="AW67" i="79"/>
  <c r="P15" i="48"/>
  <c r="AW57" i="79"/>
  <c r="AW47" i="79"/>
  <c r="AR33" i="78"/>
  <c r="B20" i="54"/>
  <c r="U10" i="58"/>
  <c r="AG57" i="79"/>
  <c r="AH25" i="78"/>
  <c r="AG45" i="79"/>
  <c r="O4" i="48"/>
  <c r="E23" i="44" l="1"/>
  <c r="C10" i="48"/>
  <c r="C12" i="48" s="1"/>
  <c r="G13" i="48"/>
  <c r="E12" i="48"/>
  <c r="P13" i="48"/>
  <c r="L10" i="48"/>
  <c r="L12" i="48" s="1"/>
  <c r="AH23" i="78"/>
  <c r="AH16" i="78"/>
  <c r="Y9" i="44"/>
  <c r="Y10" i="58"/>
  <c r="AW35" i="79"/>
  <c r="H4" i="48"/>
  <c r="AR21" i="78"/>
  <c r="G15" i="48"/>
  <c r="G16" i="48" s="1"/>
  <c r="AW65" i="79"/>
  <c r="AP7" i="78"/>
  <c r="Q22" i="72"/>
  <c r="T5" i="58"/>
  <c r="AH5" i="78"/>
  <c r="AP5" i="78"/>
  <c r="X5" i="58"/>
  <c r="AG55" i="79"/>
  <c r="AW55" i="79"/>
  <c r="AR41" i="78"/>
  <c r="P18" i="48"/>
  <c r="P19" i="48" s="1"/>
  <c r="AW37" i="79"/>
  <c r="M51" i="79"/>
  <c r="U9" i="44"/>
  <c r="G18" i="48"/>
  <c r="G19" i="48" s="1"/>
  <c r="AV16" i="79"/>
  <c r="BE16" i="79"/>
  <c r="AR31" i="78"/>
  <c r="F20" i="54"/>
  <c r="AH14" i="78"/>
  <c r="AG43" i="79"/>
  <c r="AD11" i="79"/>
  <c r="AV26" i="79" s="1"/>
  <c r="BE18" i="79"/>
  <c r="BV55" i="79" s="1"/>
  <c r="BZ42" i="79" s="1"/>
  <c r="AV18" i="79"/>
  <c r="AR23" i="78"/>
  <c r="V33" i="78" s="1"/>
  <c r="AW45" i="79"/>
  <c r="G8" i="48"/>
  <c r="G10" i="48" s="1"/>
  <c r="P8" i="48"/>
  <c r="P10" i="48" s="1"/>
  <c r="P16" i="48"/>
  <c r="Q4" i="48"/>
  <c r="J3" i="58"/>
  <c r="Q15" i="72"/>
  <c r="C28" i="72" s="1"/>
  <c r="C28" i="76" s="1"/>
  <c r="Q20" i="72" l="1"/>
  <c r="C29" i="72" s="1"/>
  <c r="C29" i="76" s="1"/>
  <c r="N22" i="44"/>
  <c r="BD47" i="79"/>
  <c r="U9" i="58"/>
  <c r="U8" i="44"/>
  <c r="AR45" i="78"/>
  <c r="AU43" i="78"/>
  <c r="BD5" i="78"/>
  <c r="AS7" i="78"/>
  <c r="V31" i="79"/>
  <c r="AZ37" i="79"/>
  <c r="AW39" i="79"/>
  <c r="AZ57" i="79"/>
  <c r="AW59" i="79"/>
  <c r="AK25" i="78"/>
  <c r="AH27" i="78"/>
  <c r="M49" i="79"/>
  <c r="AG47" i="79"/>
  <c r="AJ45" i="79"/>
  <c r="BD57" i="79"/>
  <c r="AZ47" i="79"/>
  <c r="AW49" i="79"/>
  <c r="BH18" i="79"/>
  <c r="BV53" i="79"/>
  <c r="BE20" i="79"/>
  <c r="BD37" i="79"/>
  <c r="V33" i="79"/>
  <c r="AG59" i="79"/>
  <c r="AJ57" i="79"/>
  <c r="AP9" i="78"/>
  <c r="BD7" i="78"/>
  <c r="AU23" i="78"/>
  <c r="AR25" i="78"/>
  <c r="V31" i="78"/>
  <c r="AR35" i="78"/>
  <c r="AU33" i="78"/>
  <c r="AY18" i="79"/>
  <c r="AV20" i="79"/>
  <c r="V10" i="78"/>
  <c r="AD9" i="79"/>
  <c r="BD55" i="79" s="1"/>
  <c r="M21" i="79"/>
  <c r="M29" i="79" s="1"/>
  <c r="E22" i="48"/>
  <c r="E24" i="48" s="1"/>
  <c r="AH7" i="78"/>
  <c r="V12" i="78" s="1"/>
  <c r="M21" i="78" s="1"/>
  <c r="AW7" i="78" s="1"/>
  <c r="X7" i="58"/>
  <c r="X6" i="44"/>
  <c r="BD67" i="79"/>
  <c r="N10" i="48"/>
  <c r="N12" i="48" s="1"/>
  <c r="T7" i="58"/>
  <c r="T6" i="44"/>
  <c r="AK16" i="78"/>
  <c r="AH18" i="78"/>
  <c r="Y9" i="58"/>
  <c r="Y8" i="44"/>
  <c r="AW69" i="79"/>
  <c r="AZ67" i="79"/>
  <c r="BD65" i="79" l="1"/>
  <c r="BD69" i="79" s="1"/>
  <c r="N21" i="44"/>
  <c r="BD45" i="79"/>
  <c r="BG47" i="79" s="1"/>
  <c r="E22" i="44"/>
  <c r="AH9" i="78"/>
  <c r="Y12" i="78"/>
  <c r="V14" i="78"/>
  <c r="M19" i="78"/>
  <c r="BD9" i="78"/>
  <c r="BG7" i="78"/>
  <c r="BG57" i="79"/>
  <c r="BD59" i="79"/>
  <c r="T6" i="58"/>
  <c r="C20" i="56"/>
  <c r="T5" i="44"/>
  <c r="Y33" i="78"/>
  <c r="V35" i="78"/>
  <c r="X6" i="58"/>
  <c r="E20" i="56"/>
  <c r="X5" i="44"/>
  <c r="M19" i="79"/>
  <c r="N22" i="48"/>
  <c r="N24" i="48" s="1"/>
  <c r="AK7" i="78"/>
  <c r="C34" i="79"/>
  <c r="BZ40" i="79"/>
  <c r="BY55" i="79"/>
  <c r="BV57" i="79"/>
  <c r="M53" i="79"/>
  <c r="P51" i="79"/>
  <c r="Y33" i="79"/>
  <c r="V35" i="79"/>
  <c r="AV24" i="79"/>
  <c r="AG11" i="79"/>
  <c r="AD13" i="79"/>
  <c r="BD35" i="79"/>
  <c r="C15" i="84" l="1"/>
  <c r="D15" i="84" s="1"/>
  <c r="BG67" i="79"/>
  <c r="BD49" i="79"/>
  <c r="E21" i="44"/>
  <c r="M27" i="79"/>
  <c r="M23" i="79"/>
  <c r="P21" i="79"/>
  <c r="C32" i="79"/>
  <c r="AV28" i="79"/>
  <c r="AY26" i="79"/>
  <c r="D16" i="56"/>
  <c r="U11" i="58"/>
  <c r="K20" i="54"/>
  <c r="U10" i="44"/>
  <c r="K20" i="56"/>
  <c r="BD39" i="79"/>
  <c r="BG37" i="79"/>
  <c r="BO34" i="79"/>
  <c r="Y10" i="44"/>
  <c r="Y11" i="58"/>
  <c r="M20" i="54"/>
  <c r="D16" i="54"/>
  <c r="M20" i="56"/>
  <c r="BZ44" i="79"/>
  <c r="CC42" i="79"/>
  <c r="AW5" i="78"/>
  <c r="M23" i="78"/>
  <c r="P21" i="78"/>
  <c r="M51" i="78"/>
  <c r="G23" i="48"/>
  <c r="G24" i="48" s="1"/>
  <c r="C14" i="84" l="1"/>
  <c r="D14" i="84" s="1"/>
  <c r="C16" i="84"/>
  <c r="D16" i="84" s="1"/>
  <c r="N23" i="44"/>
  <c r="AW9" i="78"/>
  <c r="AZ7" i="78"/>
  <c r="J22" i="56"/>
  <c r="B22" i="56"/>
  <c r="P29" i="79"/>
  <c r="M31" i="79"/>
  <c r="J22" i="54"/>
  <c r="B22" i="54"/>
  <c r="F34" i="79"/>
  <c r="C36" i="79"/>
  <c r="L16" i="56"/>
  <c r="C34" i="78"/>
  <c r="L16" i="54"/>
  <c r="E14" i="84" l="1"/>
  <c r="M49" i="78"/>
  <c r="Q10" i="72"/>
  <c r="P23" i="48"/>
  <c r="P24" i="48" s="1"/>
  <c r="I19" i="84" l="1"/>
  <c r="J19" i="84" s="1"/>
  <c r="K19" i="84" s="1"/>
  <c r="I5" i="84"/>
  <c r="F14" i="84"/>
  <c r="A17" i="84" s="1" a="1"/>
  <c r="A17" i="84" s="1"/>
  <c r="C27" i="72"/>
  <c r="Q21" i="72"/>
  <c r="Q23" i="72" s="1"/>
  <c r="Q25" i="72" s="1"/>
  <c r="M53" i="78"/>
  <c r="C32" i="78"/>
  <c r="I15" i="84" s="1"/>
  <c r="J15" i="84" s="1"/>
  <c r="P51" i="78"/>
  <c r="J16" i="84" l="1"/>
  <c r="K14" i="84" s="1"/>
  <c r="J5" i="84"/>
  <c r="I8" i="84"/>
  <c r="J8" i="84" s="1"/>
  <c r="L19" i="84"/>
  <c r="G21" i="84" s="1" a="1"/>
  <c r="G21" i="84" s="1"/>
  <c r="C27" i="76"/>
  <c r="J21" i="76" s="1"/>
  <c r="M20" i="76" s="1"/>
  <c r="C26" i="72"/>
  <c r="C26" i="76" s="1"/>
  <c r="F34" i="78"/>
  <c r="C36" i="78"/>
  <c r="I6" i="84" l="1"/>
  <c r="L14" i="84"/>
  <c r="G17" i="84" s="1" a="1"/>
  <c r="G17" i="84" s="1"/>
  <c r="J6" i="84" l="1"/>
  <c r="K5" i="84"/>
  <c r="L5" i="84" s="1"/>
  <c r="G9" i="84" s="1" a="1"/>
  <c r="G9" i="84" s="1"/>
  <c r="E10" i="34" l="1"/>
  <c r="E18" i="34" l="1"/>
  <c r="E17" i="34"/>
  <c r="E11" i="34" l="1"/>
  <c r="E13" i="34" s="1"/>
  <c r="E19" i="34" s="1"/>
  <c r="V12" i="32"/>
  <c r="U12" i="32"/>
  <c r="T7" i="32"/>
  <c r="V5" i="32"/>
  <c r="L27" i="32" s="1"/>
  <c r="U5" i="32"/>
  <c r="K27" i="32" s="1"/>
  <c r="M27" i="32" l="1"/>
  <c r="V7" i="32"/>
  <c r="U7" i="32"/>
  <c r="U9" i="32"/>
  <c r="E16" i="34" l="1"/>
  <c r="E21" i="34" s="1"/>
  <c r="V9"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<sst xmlns="http://schemas.openxmlformats.org/spreadsheetml/2006/main" count="781" uniqueCount="489">
  <si>
    <t>御中</t>
    <rPh sb="0" eb="2">
      <t>オンチュウ</t>
    </rPh>
    <phoneticPr fontId="3"/>
  </si>
  <si>
    <t>勘定科目</t>
  </si>
  <si>
    <t>想定一人当たり年収</t>
    <rPh sb="0" eb="2">
      <t>ソウテイ</t>
    </rPh>
    <rPh sb="2" eb="4">
      <t>ヒトリ</t>
    </rPh>
    <rPh sb="4" eb="5">
      <t>ア</t>
    </rPh>
    <rPh sb="7" eb="9">
      <t>ネンシュウ</t>
    </rPh>
    <phoneticPr fontId="3"/>
  </si>
  <si>
    <t>現金</t>
  </si>
  <si>
    <t>役員報酬</t>
  </si>
  <si>
    <t>想定換算人数（個人の場合一人加算）</t>
    <rPh sb="0" eb="2">
      <t>ソウテイ</t>
    </rPh>
    <rPh sb="2" eb="4">
      <t>カンサン</t>
    </rPh>
    <rPh sb="4" eb="6">
      <t>ニンズウ</t>
    </rPh>
    <rPh sb="7" eb="9">
      <t>コジン</t>
    </rPh>
    <rPh sb="10" eb="12">
      <t>バアイ</t>
    </rPh>
    <rPh sb="12" eb="14">
      <t>ヒトリ</t>
    </rPh>
    <rPh sb="14" eb="16">
      <t>カサン</t>
    </rPh>
    <phoneticPr fontId="3"/>
  </si>
  <si>
    <t>買掛金</t>
  </si>
  <si>
    <t>給料手当</t>
  </si>
  <si>
    <t>Ⓝ仕入債務合計</t>
  </si>
  <si>
    <t>想定総生産性</t>
    <rPh sb="0" eb="2">
      <t>ソウテイ</t>
    </rPh>
    <rPh sb="2" eb="3">
      <t>ソウ</t>
    </rPh>
    <rPh sb="3" eb="6">
      <t>セイサンセイ</t>
    </rPh>
    <phoneticPr fontId="3"/>
  </si>
  <si>
    <t>売掛金</t>
  </si>
  <si>
    <t>↑13％程度</t>
    <rPh sb="4" eb="6">
      <t>テイド</t>
    </rPh>
    <phoneticPr fontId="3"/>
  </si>
  <si>
    <t>想定労働生産性</t>
    <rPh sb="0" eb="2">
      <t>ソウテイ</t>
    </rPh>
    <rPh sb="2" eb="4">
      <t>ロウドウ</t>
    </rPh>
    <rPh sb="4" eb="7">
      <t>セイサンセイ</t>
    </rPh>
    <phoneticPr fontId="3"/>
  </si>
  <si>
    <t>未払法人税等</t>
  </si>
  <si>
    <t>⑥売上総利益金額＝①－⑤</t>
  </si>
  <si>
    <t>未払消費税等</t>
  </si>
  <si>
    <t>預り金・仮受金</t>
  </si>
  <si>
    <t>法定福利費率</t>
    <rPh sb="0" eb="2">
      <t>ホウテイ</t>
    </rPh>
    <rPh sb="2" eb="4">
      <t>フクリ</t>
    </rPh>
    <rPh sb="4" eb="5">
      <t>ヒ</t>
    </rPh>
    <rPh sb="5" eb="6">
      <t>リツ</t>
    </rPh>
    <phoneticPr fontId="3"/>
  </si>
  <si>
    <t>商品</t>
  </si>
  <si>
    <t>短期借入金（役員借入）</t>
  </si>
  <si>
    <t>短期借入金（外部調達）</t>
  </si>
  <si>
    <t>上記以外の他流動負債</t>
  </si>
  <si>
    <t>交際費</t>
  </si>
  <si>
    <t>Ⓞ他流動負債合計</t>
  </si>
  <si>
    <t>会議費</t>
  </si>
  <si>
    <t>Ⓟ流動負債合計ⓃⓄ</t>
  </si>
  <si>
    <t>前渡金・前払費用・未収入金</t>
  </si>
  <si>
    <t>社債・リース債務</t>
  </si>
  <si>
    <t>その他顧客費</t>
  </si>
  <si>
    <t>上記以外の固定負債</t>
  </si>
  <si>
    <t>⑰経常利益金額＝⑨＋⑬-⑯</t>
  </si>
  <si>
    <t>通信費</t>
  </si>
  <si>
    <t>Ⓠ固定負債合計</t>
  </si>
  <si>
    <t>Ⓡ負債合計ⓅⓆ</t>
  </si>
  <si>
    <t>修繕費</t>
  </si>
  <si>
    <t>Ⓢ資本金合計</t>
  </si>
  <si>
    <t>Ⓣ資本剰余金合計</t>
  </si>
  <si>
    <t>新聞図書費</t>
  </si>
  <si>
    <t>Ⓤ利益剰余金合計</t>
  </si>
  <si>
    <t>Ⓥ自己株式</t>
  </si>
  <si>
    <t>衛生費・保守費</t>
  </si>
  <si>
    <t>前期</t>
  </si>
  <si>
    <t>当期</t>
  </si>
  <si>
    <t>保険積立金</t>
  </si>
  <si>
    <t>万円</t>
    <rPh sb="0" eb="2">
      <t>マンエン</t>
    </rPh>
    <phoneticPr fontId="3"/>
  </si>
  <si>
    <t>％</t>
    <phoneticPr fontId="3"/>
  </si>
  <si>
    <t>①</t>
    <phoneticPr fontId="3"/>
  </si>
  <si>
    <t>②</t>
    <phoneticPr fontId="3"/>
  </si>
  <si>
    <t>③</t>
    <phoneticPr fontId="3"/>
  </si>
  <si>
    <t>④</t>
    <phoneticPr fontId="3"/>
  </si>
  <si>
    <t>借入金返済資金</t>
    <rPh sb="0" eb="2">
      <t>カリイレ</t>
    </rPh>
    <rPh sb="2" eb="3">
      <t>キン</t>
    </rPh>
    <rPh sb="3" eb="5">
      <t>ヘンサイ</t>
    </rPh>
    <rPh sb="5" eb="7">
      <t>シキン</t>
    </rPh>
    <phoneticPr fontId="3"/>
  </si>
  <si>
    <t>死亡退職金</t>
    <rPh sb="0" eb="2">
      <t>シボウ</t>
    </rPh>
    <rPh sb="2" eb="5">
      <t>タイショクキン</t>
    </rPh>
    <phoneticPr fontId="3"/>
  </si>
  <si>
    <t>自社株買取資金</t>
    <rPh sb="0" eb="2">
      <t>ジシャ</t>
    </rPh>
    <rPh sb="2" eb="3">
      <t>カブ</t>
    </rPh>
    <rPh sb="3" eb="5">
      <t>カイトリ</t>
    </rPh>
    <rPh sb="5" eb="7">
      <t>シキン</t>
    </rPh>
    <phoneticPr fontId="3"/>
  </si>
  <si>
    <t>業績悪化の補填資金</t>
    <rPh sb="0" eb="2">
      <t>ギョウセキ</t>
    </rPh>
    <rPh sb="2" eb="4">
      <t>アッカ</t>
    </rPh>
    <rPh sb="5" eb="7">
      <t>ホテン</t>
    </rPh>
    <rPh sb="7" eb="9">
      <t>シキン</t>
    </rPh>
    <phoneticPr fontId="3"/>
  </si>
  <si>
    <t>⑤</t>
    <phoneticPr fontId="3"/>
  </si>
  <si>
    <t>【３】保障額診断（事業継続）</t>
    <rPh sb="3" eb="5">
      <t>ホショウ</t>
    </rPh>
    <rPh sb="5" eb="6">
      <t>ガク</t>
    </rPh>
    <rPh sb="6" eb="8">
      <t>シンダン</t>
    </rPh>
    <rPh sb="9" eb="11">
      <t>ジギョウ</t>
    </rPh>
    <rPh sb="11" eb="13">
      <t>ケイゾク</t>
    </rPh>
    <phoneticPr fontId="3"/>
  </si>
  <si>
    <t>A</t>
    <phoneticPr fontId="3"/>
  </si>
  <si>
    <t>B</t>
    <phoneticPr fontId="3"/>
  </si>
  <si>
    <t>C</t>
    <phoneticPr fontId="3"/>
  </si>
  <si>
    <t>D</t>
    <phoneticPr fontId="3"/>
  </si>
  <si>
    <t>④業績悪化の補填資金</t>
    <rPh sb="1" eb="3">
      <t>ギョウセキ</t>
    </rPh>
    <rPh sb="3" eb="5">
      <t>アッカ</t>
    </rPh>
    <rPh sb="6" eb="8">
      <t>ホテン</t>
    </rPh>
    <rPh sb="8" eb="10">
      <t>シキン</t>
    </rPh>
    <phoneticPr fontId="3"/>
  </si>
  <si>
    <t>経営者に万一があった場合、会社に大きく影響を与える可能性が高いです。特に創業社長に万一があった場合</t>
    <rPh sb="0" eb="2">
      <t>ケイエイ</t>
    </rPh>
    <rPh sb="2" eb="3">
      <t>シャ</t>
    </rPh>
    <rPh sb="4" eb="6">
      <t>マンイチ</t>
    </rPh>
    <rPh sb="10" eb="12">
      <t>バアイ</t>
    </rPh>
    <rPh sb="13" eb="15">
      <t>カイシャ</t>
    </rPh>
    <rPh sb="16" eb="17">
      <t>オオ</t>
    </rPh>
    <rPh sb="19" eb="21">
      <t>エイキョウ</t>
    </rPh>
    <rPh sb="22" eb="23">
      <t>アタ</t>
    </rPh>
    <rPh sb="25" eb="28">
      <t>カノウセイ</t>
    </rPh>
    <rPh sb="29" eb="30">
      <t>タカ</t>
    </rPh>
    <rPh sb="34" eb="35">
      <t>トク</t>
    </rPh>
    <rPh sb="36" eb="38">
      <t>ソウギョウ</t>
    </rPh>
    <rPh sb="38" eb="40">
      <t>シャチョウ</t>
    </rPh>
    <rPh sb="41" eb="43">
      <t>マンイチ</t>
    </rPh>
    <rPh sb="47" eb="49">
      <t>バアイ</t>
    </rPh>
    <phoneticPr fontId="3"/>
  </si>
  <si>
    <t>に会社に与える影響は甚大です。どの程度の影響があるかを可視化し、リスクに備えておくことが重要です。</t>
    <rPh sb="1" eb="3">
      <t>カイシャ</t>
    </rPh>
    <rPh sb="4" eb="5">
      <t>アタ</t>
    </rPh>
    <rPh sb="7" eb="9">
      <t>エイキョウ</t>
    </rPh>
    <rPh sb="10" eb="12">
      <t>ジンダイ</t>
    </rPh>
    <rPh sb="17" eb="19">
      <t>テイド</t>
    </rPh>
    <rPh sb="20" eb="22">
      <t>エイキョウ</t>
    </rPh>
    <rPh sb="27" eb="30">
      <t>カシカ</t>
    </rPh>
    <rPh sb="36" eb="37">
      <t>ソナ</t>
    </rPh>
    <rPh sb="44" eb="46">
      <t>ジュウヨウ</t>
    </rPh>
    <phoneticPr fontId="3"/>
  </si>
  <si>
    <t>年間売上減少額</t>
    <rPh sb="0" eb="2">
      <t>ネンカン</t>
    </rPh>
    <rPh sb="2" eb="4">
      <t>ウリアゲ</t>
    </rPh>
    <rPh sb="4" eb="6">
      <t>ゲンショウ</t>
    </rPh>
    <rPh sb="6" eb="7">
      <t>ガク</t>
    </rPh>
    <phoneticPr fontId="3"/>
  </si>
  <si>
    <t>年間利益喪失額</t>
    <rPh sb="0" eb="2">
      <t>ネンカン</t>
    </rPh>
    <rPh sb="2" eb="4">
      <t>リエキ</t>
    </rPh>
    <rPh sb="4" eb="6">
      <t>ソウシツ</t>
    </rPh>
    <rPh sb="6" eb="7">
      <t>ガク</t>
    </rPh>
    <phoneticPr fontId="3"/>
  </si>
  <si>
    <t>事業立て直しにかかる期間</t>
    <rPh sb="0" eb="2">
      <t>ジギョウ</t>
    </rPh>
    <rPh sb="2" eb="3">
      <t>タ</t>
    </rPh>
    <rPh sb="4" eb="5">
      <t>ナオ</t>
    </rPh>
    <rPh sb="10" eb="12">
      <t>キカン</t>
    </rPh>
    <phoneticPr fontId="3"/>
  </si>
  <si>
    <t>年</t>
    <rPh sb="0" eb="1">
      <t>トシ</t>
    </rPh>
    <phoneticPr fontId="3"/>
  </si>
  <si>
    <t>直近売上総利益率（粗利益率）</t>
    <rPh sb="0" eb="2">
      <t>チョッキン</t>
    </rPh>
    <rPh sb="2" eb="4">
      <t>ウリアゲ</t>
    </rPh>
    <rPh sb="4" eb="5">
      <t>ソウ</t>
    </rPh>
    <rPh sb="5" eb="7">
      <t>リエキ</t>
    </rPh>
    <rPh sb="7" eb="8">
      <t>リツ</t>
    </rPh>
    <rPh sb="9" eb="12">
      <t>アラリエキ</t>
    </rPh>
    <rPh sb="12" eb="13">
      <t>リツ</t>
    </rPh>
    <phoneticPr fontId="3"/>
  </si>
  <si>
    <t>減価償却費</t>
  </si>
  <si>
    <t>既保険保障額</t>
    <rPh sb="0" eb="1">
      <t>スデ</t>
    </rPh>
    <rPh sb="1" eb="3">
      <t>ホケン</t>
    </rPh>
    <rPh sb="3" eb="5">
      <t>ホショウ</t>
    </rPh>
    <rPh sb="5" eb="6">
      <t>ガク</t>
    </rPh>
    <phoneticPr fontId="3"/>
  </si>
  <si>
    <t>不足保障額</t>
    <rPh sb="0" eb="2">
      <t>フソク</t>
    </rPh>
    <rPh sb="2" eb="4">
      <t>ホショウ</t>
    </rPh>
    <rPh sb="4" eb="5">
      <t>ガク</t>
    </rPh>
    <phoneticPr fontId="3"/>
  </si>
  <si>
    <t>御社における不足保障額について</t>
    <rPh sb="0" eb="2">
      <t>オンシャ</t>
    </rPh>
    <rPh sb="6" eb="8">
      <t>フソク</t>
    </rPh>
    <rPh sb="8" eb="10">
      <t>ホショウ</t>
    </rPh>
    <rPh sb="10" eb="11">
      <t>ガク</t>
    </rPh>
    <phoneticPr fontId="3"/>
  </si>
  <si>
    <t>業績悪化の補填資金の考え方はⒶ経営者に万一の事があった場合に想定される年間売上高を試算し、Ⓑ現状の</t>
    <rPh sb="0" eb="2">
      <t>ギョウセキ</t>
    </rPh>
    <rPh sb="2" eb="4">
      <t>アッカ</t>
    </rPh>
    <rPh sb="5" eb="7">
      <t>ホテン</t>
    </rPh>
    <rPh sb="7" eb="9">
      <t>シキン</t>
    </rPh>
    <rPh sb="10" eb="11">
      <t>カンガ</t>
    </rPh>
    <rPh sb="12" eb="13">
      <t>カタ</t>
    </rPh>
    <rPh sb="15" eb="18">
      <t>ケイエイシャ</t>
    </rPh>
    <rPh sb="19" eb="21">
      <t>マンイチ</t>
    </rPh>
    <rPh sb="22" eb="23">
      <t>コト</t>
    </rPh>
    <rPh sb="27" eb="29">
      <t>バアイ</t>
    </rPh>
    <rPh sb="30" eb="32">
      <t>ソウテイ</t>
    </rPh>
    <rPh sb="35" eb="37">
      <t>ネンカン</t>
    </rPh>
    <rPh sb="37" eb="39">
      <t>ウリアゲ</t>
    </rPh>
    <rPh sb="39" eb="40">
      <t>タカ</t>
    </rPh>
    <rPh sb="41" eb="43">
      <t>シサン</t>
    </rPh>
    <rPh sb="46" eb="48">
      <t>ゲンジョウ</t>
    </rPh>
    <phoneticPr fontId="3"/>
  </si>
  <si>
    <t>る期間を踏まえて算出します。</t>
    <rPh sb="1" eb="3">
      <t>キカン</t>
    </rPh>
    <rPh sb="4" eb="5">
      <t>フ</t>
    </rPh>
    <rPh sb="8" eb="10">
      <t>サンシュツ</t>
    </rPh>
    <phoneticPr fontId="3"/>
  </si>
  <si>
    <t>▶上記不足保障額がある場合は、会社にリスクがあるという事を意味していますので、早急な対策が求められます。</t>
    <rPh sb="1" eb="3">
      <t>ジョウキ</t>
    </rPh>
    <rPh sb="3" eb="5">
      <t>フソク</t>
    </rPh>
    <rPh sb="5" eb="7">
      <t>ホショウ</t>
    </rPh>
    <rPh sb="7" eb="8">
      <t>ガク</t>
    </rPh>
    <rPh sb="11" eb="13">
      <t>バアイ</t>
    </rPh>
    <rPh sb="15" eb="17">
      <t>カイシャ</t>
    </rPh>
    <rPh sb="27" eb="28">
      <t>コト</t>
    </rPh>
    <rPh sb="29" eb="31">
      <t>イミ</t>
    </rPh>
    <rPh sb="39" eb="41">
      <t>ソウキュウ</t>
    </rPh>
    <rPh sb="42" eb="44">
      <t>タイサク</t>
    </rPh>
    <rPh sb="45" eb="46">
      <t>モト</t>
    </rPh>
    <phoneticPr fontId="3"/>
  </si>
  <si>
    <t>補足事項①普通決議と特別決議</t>
    <rPh sb="0" eb="2">
      <t>ホソク</t>
    </rPh>
    <rPh sb="2" eb="4">
      <t>ジコウ</t>
    </rPh>
    <rPh sb="5" eb="7">
      <t>フツウ</t>
    </rPh>
    <rPh sb="7" eb="9">
      <t>ケツギ</t>
    </rPh>
    <rPh sb="10" eb="12">
      <t>トクベツ</t>
    </rPh>
    <rPh sb="12" eb="14">
      <t>ケツギ</t>
    </rPh>
    <phoneticPr fontId="3"/>
  </si>
  <si>
    <r>
      <t>売</t>
    </r>
    <r>
      <rPr>
        <b/>
        <sz val="11"/>
        <rFont val="游ゴシック"/>
        <family val="3"/>
        <charset val="128"/>
        <scheme val="minor"/>
      </rPr>
      <t>上総利益率（粗利益率）を掛けたものをⒸ年間利益喪失額とする。Ⓓ後継者が年間利益喪失額を埋める為にかか</t>
    </r>
    <rPh sb="0" eb="2">
      <t>ウリアゲ</t>
    </rPh>
    <rPh sb="2" eb="3">
      <t>ソウ</t>
    </rPh>
    <rPh sb="3" eb="5">
      <t>リエキ</t>
    </rPh>
    <rPh sb="5" eb="6">
      <t>リツ</t>
    </rPh>
    <rPh sb="7" eb="10">
      <t>アラリエキ</t>
    </rPh>
    <rPh sb="10" eb="11">
      <t>リツ</t>
    </rPh>
    <rPh sb="13" eb="14">
      <t>カ</t>
    </rPh>
    <rPh sb="20" eb="22">
      <t>ネンカン</t>
    </rPh>
    <rPh sb="22" eb="24">
      <t>リエキ</t>
    </rPh>
    <rPh sb="24" eb="26">
      <t>ソウシツ</t>
    </rPh>
    <rPh sb="26" eb="27">
      <t>ガク</t>
    </rPh>
    <rPh sb="32" eb="35">
      <t>コウケイシャ</t>
    </rPh>
    <rPh sb="36" eb="38">
      <t>ネンカン</t>
    </rPh>
    <rPh sb="38" eb="40">
      <t>リエキ</t>
    </rPh>
    <rPh sb="40" eb="42">
      <t>ソウシツ</t>
    </rPh>
    <rPh sb="42" eb="43">
      <t>ガク</t>
    </rPh>
    <rPh sb="44" eb="45">
      <t>ウ</t>
    </rPh>
    <rPh sb="47" eb="48">
      <t>タメ</t>
    </rPh>
    <phoneticPr fontId="3"/>
  </si>
  <si>
    <t>補足事項②経営者保証に関するガイドライン</t>
    <rPh sb="0" eb="2">
      <t>ホソク</t>
    </rPh>
    <rPh sb="2" eb="4">
      <t>ジコウ</t>
    </rPh>
    <rPh sb="5" eb="8">
      <t>ケイエイシャ</t>
    </rPh>
    <rPh sb="8" eb="10">
      <t>ホショウ</t>
    </rPh>
    <rPh sb="11" eb="12">
      <t>カン</t>
    </rPh>
    <phoneticPr fontId="3"/>
  </si>
  <si>
    <r>
      <t>全国銀行協会と日本商工会議所が</t>
    </r>
    <r>
      <rPr>
        <b/>
        <sz val="11"/>
        <rFont val="游ゴシック"/>
        <family val="3"/>
        <charset val="128"/>
        <scheme val="minor"/>
      </rPr>
      <t>「経営者保証に関するガ イドライン（以下、「ガイドライン」）」</t>
    </r>
    <r>
      <rPr>
        <sz val="11"/>
        <rFont val="游ゴシック"/>
        <family val="3"/>
        <charset val="128"/>
        <scheme val="minor"/>
      </rPr>
      <t xml:space="preserve">を策定しました。 
「ガイドライン」は、中小企業、経営者、金融機関共通の自主的なルールと位置付けられており、法的 な拘束力はありませんが、関係者が自発的に尊重し、遵守することが期待されています。 
</t>
    </r>
    <r>
      <rPr>
        <b/>
        <sz val="11"/>
        <rFont val="游ゴシック"/>
        <family val="3"/>
        <charset val="128"/>
        <scheme val="minor"/>
      </rPr>
      <t xml:space="preserve">①資産の所有やお金のやり取りに関して、法人と経営者が明確に区分されていること
（法人個人の分離） 
②財務基盤が強化されており、法人のみの資産や収益力で借入金の返済が可能であること（財務 基盤の強化） 
③金融機関に対し、適時適切に財務情報が開示されていること
（経営の透明性確保） 
</t>
    </r>
    <r>
      <rPr>
        <sz val="11"/>
        <rFont val="游ゴシック"/>
        <family val="3"/>
        <charset val="128"/>
        <scheme val="minor"/>
      </rPr>
      <t xml:space="preserve">
の３要件を将来に亘って充足する体制を整備されていることが必要とされています。この３要件の全 てまたは一部を満たせば、事業者は経営者保証なしで融資を受けられる可能性や既に提供している経営者保証を見直すことができる可能性があります。</t>
    </r>
    <phoneticPr fontId="3"/>
  </si>
  <si>
    <t>前期</t>
    <rPh sb="0" eb="2">
      <t>ゼンキ</t>
    </rPh>
    <phoneticPr fontId="3"/>
  </si>
  <si>
    <t>当期</t>
    <rPh sb="0" eb="2">
      <t>トウキ</t>
    </rPh>
    <phoneticPr fontId="3"/>
  </si>
  <si>
    <t>【２】決算書概要</t>
    <phoneticPr fontId="3"/>
  </si>
  <si>
    <t>資産</t>
    <rPh sb="0" eb="2">
      <t>シサン</t>
    </rPh>
    <phoneticPr fontId="3"/>
  </si>
  <si>
    <t>負債＆資本</t>
    <rPh sb="0" eb="2">
      <t>フサイ</t>
    </rPh>
    <rPh sb="3" eb="5">
      <t>シホン</t>
    </rPh>
    <phoneticPr fontId="3"/>
  </si>
  <si>
    <t>流動資産</t>
    <rPh sb="0" eb="2">
      <t>リュウドウ</t>
    </rPh>
    <rPh sb="2" eb="4">
      <t>シサン</t>
    </rPh>
    <phoneticPr fontId="3"/>
  </si>
  <si>
    <t>固定資産</t>
    <rPh sb="0" eb="2">
      <t>コテイ</t>
    </rPh>
    <rPh sb="2" eb="4">
      <t>シサン</t>
    </rPh>
    <phoneticPr fontId="3"/>
  </si>
  <si>
    <t>繰延資産</t>
  </si>
  <si>
    <t>流動負債</t>
    <rPh sb="0" eb="2">
      <t>リュウドウ</t>
    </rPh>
    <rPh sb="2" eb="4">
      <t>フサイ</t>
    </rPh>
    <phoneticPr fontId="3"/>
  </si>
  <si>
    <t>固定負債</t>
    <rPh sb="0" eb="2">
      <t>コテイ</t>
    </rPh>
    <rPh sb="2" eb="4">
      <t>フサイ</t>
    </rPh>
    <phoneticPr fontId="3"/>
  </si>
  <si>
    <t>純資産</t>
    <rPh sb="0" eb="3">
      <t>ジュンシサン</t>
    </rPh>
    <phoneticPr fontId="3"/>
  </si>
  <si>
    <t>当期純利益</t>
    <rPh sb="0" eb="2">
      <t>トウキ</t>
    </rPh>
    <rPh sb="2" eb="5">
      <t>ジュンリエキ</t>
    </rPh>
    <phoneticPr fontId="3"/>
  </si>
  <si>
    <t>粗利益</t>
    <rPh sb="0" eb="3">
      <t>アラリエキ</t>
    </rPh>
    <phoneticPr fontId="3"/>
  </si>
  <si>
    <t>販売管理費</t>
    <rPh sb="0" eb="2">
      <t>ハンバイ</t>
    </rPh>
    <rPh sb="2" eb="5">
      <t>カンリヒ</t>
    </rPh>
    <phoneticPr fontId="3"/>
  </si>
  <si>
    <t>変動費</t>
    <rPh sb="0" eb="2">
      <t>ヘンドウ</t>
    </rPh>
    <rPh sb="2" eb="3">
      <t>ヒ</t>
    </rPh>
    <phoneticPr fontId="3"/>
  </si>
  <si>
    <t>売上高</t>
    <rPh sb="0" eb="2">
      <t>ウリアゲ</t>
    </rPh>
    <rPh sb="2" eb="3">
      <t>タカ</t>
    </rPh>
    <phoneticPr fontId="3"/>
  </si>
  <si>
    <t>人財費</t>
    <rPh sb="0" eb="2">
      <t>ジンザイ</t>
    </rPh>
    <rPh sb="2" eb="3">
      <t>ヒ</t>
    </rPh>
    <phoneticPr fontId="3"/>
  </si>
  <si>
    <t>営業費</t>
    <rPh sb="0" eb="2">
      <t>エイギョウ</t>
    </rPh>
    <rPh sb="2" eb="3">
      <t>ヒ</t>
    </rPh>
    <phoneticPr fontId="3"/>
  </si>
  <si>
    <t>維持費</t>
    <rPh sb="0" eb="3">
      <t>イジヒ</t>
    </rPh>
    <phoneticPr fontId="3"/>
  </si>
  <si>
    <t>その他固定費</t>
    <rPh sb="2" eb="3">
      <t>ホカ</t>
    </rPh>
    <rPh sb="3" eb="6">
      <t>コテイヒ</t>
    </rPh>
    <phoneticPr fontId="3"/>
  </si>
  <si>
    <t>営業利益</t>
    <rPh sb="0" eb="2">
      <t>エイギョウ</t>
    </rPh>
    <rPh sb="2" eb="4">
      <t>リエキ</t>
    </rPh>
    <phoneticPr fontId="3"/>
  </si>
  <si>
    <t>支払利息・法人税等</t>
    <rPh sb="0" eb="2">
      <t>シハライ</t>
    </rPh>
    <rPh sb="2" eb="4">
      <t>リソク</t>
    </rPh>
    <rPh sb="5" eb="8">
      <t>ホウジンゼイ</t>
    </rPh>
    <rPh sb="8" eb="9">
      <t>ナド</t>
    </rPh>
    <phoneticPr fontId="3"/>
  </si>
  <si>
    <t>限界利益率</t>
    <rPh sb="0" eb="2">
      <t>ゲンカイ</t>
    </rPh>
    <rPh sb="2" eb="4">
      <t>リエキ</t>
    </rPh>
    <rPh sb="4" eb="5">
      <t>リツ</t>
    </rPh>
    <phoneticPr fontId="3"/>
  </si>
  <si>
    <t>【３】決算書サマリ(BS)</t>
    <rPh sb="3" eb="6">
      <t>ケッサンショ</t>
    </rPh>
    <phoneticPr fontId="3"/>
  </si>
  <si>
    <t>流動資産の変化</t>
    <rPh sb="0" eb="2">
      <t>リュウドウ</t>
    </rPh>
    <rPh sb="2" eb="4">
      <t>シサン</t>
    </rPh>
    <rPh sb="5" eb="7">
      <t>ヘンカ</t>
    </rPh>
    <phoneticPr fontId="3"/>
  </si>
  <si>
    <t>固定資産の変化</t>
    <rPh sb="0" eb="2">
      <t>コテイ</t>
    </rPh>
    <rPh sb="2" eb="4">
      <t>シサン</t>
    </rPh>
    <rPh sb="5" eb="7">
      <t>ヘンカ</t>
    </rPh>
    <phoneticPr fontId="3"/>
  </si>
  <si>
    <t>繰延資産の変化</t>
    <rPh sb="0" eb="2">
      <t>クリノベ</t>
    </rPh>
    <rPh sb="2" eb="4">
      <t>シサン</t>
    </rPh>
    <rPh sb="5" eb="7">
      <t>ヘンカ</t>
    </rPh>
    <phoneticPr fontId="3"/>
  </si>
  <si>
    <t>流動負債の変化</t>
    <rPh sb="0" eb="2">
      <t>リュウドウ</t>
    </rPh>
    <rPh sb="2" eb="4">
      <t>フサイ</t>
    </rPh>
    <rPh sb="5" eb="7">
      <t>ヘンカ</t>
    </rPh>
    <phoneticPr fontId="3"/>
  </si>
  <si>
    <t>固定負債の変化</t>
    <rPh sb="0" eb="2">
      <t>コテイ</t>
    </rPh>
    <rPh sb="2" eb="4">
      <t>フサイ</t>
    </rPh>
    <rPh sb="5" eb="7">
      <t>ヘンカ</t>
    </rPh>
    <phoneticPr fontId="3"/>
  </si>
  <si>
    <t>純資産の変化</t>
    <rPh sb="0" eb="3">
      <t>ジュンシサン</t>
    </rPh>
    <rPh sb="4" eb="6">
      <t>ヘンカ</t>
    </rPh>
    <phoneticPr fontId="3"/>
  </si>
  <si>
    <t>前期の損益計算書（PL)　  単位：万円</t>
    <rPh sb="0" eb="2">
      <t>ゼンキ</t>
    </rPh>
    <rPh sb="3" eb="8">
      <t>ソンエキケイサンショ</t>
    </rPh>
    <rPh sb="15" eb="17">
      <t>タンイ</t>
    </rPh>
    <rPh sb="18" eb="20">
      <t>マンエン</t>
    </rPh>
    <phoneticPr fontId="3"/>
  </si>
  <si>
    <t>当期の損益計算書（PL)　  単位：万円</t>
    <rPh sb="0" eb="2">
      <t>トウキ</t>
    </rPh>
    <rPh sb="3" eb="8">
      <t>ソンエキケイサンショ</t>
    </rPh>
    <rPh sb="15" eb="17">
      <t>タンイ</t>
    </rPh>
    <rPh sb="18" eb="20">
      <t>マンエン</t>
    </rPh>
    <phoneticPr fontId="3"/>
  </si>
  <si>
    <t>前期の貸借対照表（BS)  　単位：万円</t>
    <rPh sb="0" eb="2">
      <t>ゼンキ</t>
    </rPh>
    <rPh sb="3" eb="5">
      <t>タイシャク</t>
    </rPh>
    <rPh sb="5" eb="7">
      <t>タイショウ</t>
    </rPh>
    <rPh sb="7" eb="8">
      <t>オモテ</t>
    </rPh>
    <rPh sb="15" eb="17">
      <t>タンイ</t>
    </rPh>
    <rPh sb="18" eb="20">
      <t>マンエン</t>
    </rPh>
    <phoneticPr fontId="3"/>
  </si>
  <si>
    <t>当期の貸借対照表（BS)　  単位：万円</t>
    <rPh sb="0" eb="2">
      <t>トウキ</t>
    </rPh>
    <rPh sb="3" eb="5">
      <t>タイシャク</t>
    </rPh>
    <rPh sb="5" eb="7">
      <t>タイショウ</t>
    </rPh>
    <rPh sb="7" eb="8">
      <t>オモテ</t>
    </rPh>
    <rPh sb="15" eb="17">
      <t>タンイ</t>
    </rPh>
    <rPh sb="18" eb="20">
      <t>マンエン</t>
    </rPh>
    <phoneticPr fontId="3"/>
  </si>
  <si>
    <t>財務フィードバックシート</t>
    <rPh sb="0" eb="2">
      <t>ザイム</t>
    </rPh>
    <phoneticPr fontId="3"/>
  </si>
  <si>
    <t>差額</t>
    <rPh sb="0" eb="2">
      <t>サガク</t>
    </rPh>
    <phoneticPr fontId="3"/>
  </si>
  <si>
    <t>今期</t>
  </si>
  <si>
    <r>
      <t>決算書でROAを見ることは、</t>
    </r>
    <r>
      <rPr>
        <b/>
        <sz val="28"/>
        <color rgb="FFFF0000"/>
        <rFont val="游ゴシック"/>
        <family val="3"/>
        <charset val="128"/>
        <scheme val="minor"/>
      </rPr>
      <t>経営効率や資産活用の適切さを具体的に把握する手段</t>
    </r>
    <r>
      <rPr>
        <sz val="28"/>
        <rFont val="游ゴシック"/>
        <family val="3"/>
        <charset val="128"/>
        <scheme val="minor"/>
      </rPr>
      <t>となります。これは、企業の現在の実力だけでなく、将来の成長可能性やリスク管理の状況を理解する上で欠かせない視点です。</t>
    </r>
    <phoneticPr fontId="3"/>
  </si>
  <si>
    <t>営業外費用</t>
    <rPh sb="0" eb="3">
      <t>エイギョウガイ</t>
    </rPh>
    <rPh sb="3" eb="5">
      <t>ヒヨウ</t>
    </rPh>
    <phoneticPr fontId="3"/>
  </si>
  <si>
    <t>営業外収益</t>
    <rPh sb="0" eb="3">
      <t>エイギョウガイ</t>
    </rPh>
    <rPh sb="3" eb="5">
      <t>シュウエキ</t>
    </rPh>
    <phoneticPr fontId="44"/>
  </si>
  <si>
    <t>内、保険積立金</t>
    <rPh sb="0" eb="1">
      <t>ウチ</t>
    </rPh>
    <rPh sb="2" eb="4">
      <t>ホケン</t>
    </rPh>
    <rPh sb="4" eb="6">
      <t>ツミタテ</t>
    </rPh>
    <rPh sb="6" eb="7">
      <t>キン</t>
    </rPh>
    <phoneticPr fontId="3"/>
  </si>
  <si>
    <t>内、投資有価証券</t>
    <rPh sb="0" eb="1">
      <t>ウチ</t>
    </rPh>
    <rPh sb="2" eb="4">
      <t>トウシ</t>
    </rPh>
    <rPh sb="4" eb="6">
      <t>ユウカ</t>
    </rPh>
    <rPh sb="6" eb="8">
      <t>ショウケン</t>
    </rPh>
    <phoneticPr fontId="3"/>
  </si>
  <si>
    <t>投資その他資産</t>
    <rPh sb="0" eb="2">
      <t>トウシ</t>
    </rPh>
    <rPh sb="4" eb="5">
      <t>ホカ</t>
    </rPh>
    <rPh sb="5" eb="7">
      <t>シサン</t>
    </rPh>
    <phoneticPr fontId="3"/>
  </si>
  <si>
    <t>人件費</t>
    <rPh sb="0" eb="3">
      <t>ジンケンヒ</t>
    </rPh>
    <phoneticPr fontId="44"/>
  </si>
  <si>
    <t>今期</t>
    <rPh sb="0" eb="2">
      <t>コンキ</t>
    </rPh>
    <phoneticPr fontId="3"/>
  </si>
  <si>
    <t>ROA</t>
    <phoneticPr fontId="3"/>
  </si>
  <si>
    <t>無形固定資産</t>
    <rPh sb="0" eb="2">
      <t>ムケイ</t>
    </rPh>
    <rPh sb="2" eb="4">
      <t>コテイ</t>
    </rPh>
    <rPh sb="4" eb="6">
      <t>シサン</t>
    </rPh>
    <phoneticPr fontId="3"/>
  </si>
  <si>
    <t>5％以上が望ましい</t>
    <rPh sb="2" eb="4">
      <t>イジョウ</t>
    </rPh>
    <rPh sb="5" eb="6">
      <t>ノゾ</t>
    </rPh>
    <phoneticPr fontId="3"/>
  </si>
  <si>
    <t>製造原価</t>
    <rPh sb="0" eb="2">
      <t>セイゾウ</t>
    </rPh>
    <rPh sb="2" eb="4">
      <t>ゲンカ</t>
    </rPh>
    <phoneticPr fontId="3"/>
  </si>
  <si>
    <t>粗利率</t>
    <rPh sb="0" eb="3">
      <t>アラリリツ</t>
    </rPh>
    <phoneticPr fontId="3"/>
  </si>
  <si>
    <t>その他流動資産</t>
    <rPh sb="2" eb="3">
      <t>ホカ</t>
    </rPh>
    <rPh sb="3" eb="5">
      <t>リュウドウ</t>
    </rPh>
    <rPh sb="5" eb="7">
      <t>シサン</t>
    </rPh>
    <phoneticPr fontId="3"/>
  </si>
  <si>
    <t>内、土地・建物</t>
    <rPh sb="0" eb="1">
      <t>ウチ</t>
    </rPh>
    <rPh sb="2" eb="4">
      <t>トチ</t>
    </rPh>
    <rPh sb="5" eb="7">
      <t>タテモノ</t>
    </rPh>
    <phoneticPr fontId="3"/>
  </si>
  <si>
    <t>有形固定資産</t>
    <rPh sb="0" eb="2">
      <t>ユウケイ</t>
    </rPh>
    <rPh sb="2" eb="4">
      <t>コテイ</t>
    </rPh>
    <rPh sb="4" eb="6">
      <t>シサン</t>
    </rPh>
    <phoneticPr fontId="3"/>
  </si>
  <si>
    <t>限界利益</t>
    <rPh sb="0" eb="2">
      <t>ゲンカイ</t>
    </rPh>
    <rPh sb="2" eb="4">
      <t>リエキ</t>
    </rPh>
    <phoneticPr fontId="44"/>
  </si>
  <si>
    <t>総資産</t>
    <rPh sb="0" eb="3">
      <t>ソウシサン</t>
    </rPh>
    <phoneticPr fontId="44"/>
  </si>
  <si>
    <t>商品原価</t>
    <rPh sb="0" eb="2">
      <t>ショウヒン</t>
    </rPh>
    <rPh sb="2" eb="4">
      <t>ゲンカ</t>
    </rPh>
    <phoneticPr fontId="3"/>
  </si>
  <si>
    <t>売上原価</t>
    <rPh sb="0" eb="2">
      <t>ウリアゲ</t>
    </rPh>
    <rPh sb="2" eb="4">
      <t>ゲンカ</t>
    </rPh>
    <phoneticPr fontId="3"/>
  </si>
  <si>
    <t>棚卸資産</t>
    <rPh sb="0" eb="2">
      <t>タナオロシ</t>
    </rPh>
    <rPh sb="2" eb="4">
      <t>シサン</t>
    </rPh>
    <phoneticPr fontId="3"/>
  </si>
  <si>
    <t>流動資産</t>
    <rPh sb="0" eb="2">
      <t>リュウドウ</t>
    </rPh>
    <rPh sb="2" eb="4">
      <t>シサン</t>
    </rPh>
    <phoneticPr fontId="44"/>
  </si>
  <si>
    <t>現預金保有月数</t>
    <rPh sb="0" eb="3">
      <t>ゲンヨキン</t>
    </rPh>
    <rPh sb="3" eb="5">
      <t>ホユウ</t>
    </rPh>
    <rPh sb="5" eb="7">
      <t>ゲッスウ</t>
    </rPh>
    <phoneticPr fontId="44"/>
  </si>
  <si>
    <t>総資産対比</t>
    <rPh sb="0" eb="3">
      <t>ソウシサン</t>
    </rPh>
    <rPh sb="3" eb="5">
      <t>タイヒ</t>
    </rPh>
    <phoneticPr fontId="44"/>
  </si>
  <si>
    <t>内、現預金</t>
    <rPh sb="0" eb="1">
      <t>ウチ</t>
    </rPh>
    <rPh sb="2" eb="5">
      <t>ゲンヨキン</t>
    </rPh>
    <phoneticPr fontId="44"/>
  </si>
  <si>
    <t>当座資産</t>
    <rPh sb="0" eb="2">
      <t>トウザ</t>
    </rPh>
    <rPh sb="2" eb="4">
      <t>シサン</t>
    </rPh>
    <phoneticPr fontId="44"/>
  </si>
  <si>
    <t>売上高</t>
    <rPh sb="0" eb="2">
      <t>ウリアゲ</t>
    </rPh>
    <rPh sb="2" eb="3">
      <t>タカ</t>
    </rPh>
    <phoneticPr fontId="44"/>
  </si>
  <si>
    <t>変化しました</t>
    <rPh sb="0" eb="2">
      <t>ヘンカ</t>
    </rPh>
    <phoneticPr fontId="3"/>
  </si>
  <si>
    <t>当期純利益の変化</t>
    <rPh sb="0" eb="5">
      <t>トウキジュンリエキ</t>
    </rPh>
    <rPh sb="6" eb="8">
      <t>ヘンカ</t>
    </rPh>
    <phoneticPr fontId="3"/>
  </si>
  <si>
    <t>株主取引や資本取引による変化</t>
    <rPh sb="0" eb="2">
      <t>カブヌシ</t>
    </rPh>
    <rPh sb="2" eb="4">
      <t>トリヒキ</t>
    </rPh>
    <rPh sb="5" eb="7">
      <t>シホン</t>
    </rPh>
    <rPh sb="7" eb="9">
      <t>トリヒキ</t>
    </rPh>
    <rPh sb="12" eb="14">
      <t>ヘンカ</t>
    </rPh>
    <phoneticPr fontId="3"/>
  </si>
  <si>
    <t>純資産は前期と比較して</t>
    <rPh sb="0" eb="3">
      <t>ジュンシサン</t>
    </rPh>
    <rPh sb="4" eb="6">
      <t>ゼンキ</t>
    </rPh>
    <rPh sb="7" eb="9">
      <t>ヒカク</t>
    </rPh>
    <phoneticPr fontId="3"/>
  </si>
  <si>
    <t>自己資本比率は前期と比較して</t>
    <rPh sb="0" eb="2">
      <t>ジコ</t>
    </rPh>
    <rPh sb="2" eb="4">
      <t>シホン</t>
    </rPh>
    <rPh sb="4" eb="6">
      <t>ヒリツ</t>
    </rPh>
    <rPh sb="7" eb="9">
      <t>ゼンキ</t>
    </rPh>
    <rPh sb="10" eb="12">
      <t>ヒカク</t>
    </rPh>
    <phoneticPr fontId="3"/>
  </si>
  <si>
    <t>純資産の変化を分析することは、会社のお金の安定性や成長の方向を把握するために重要です。純資産が増えれば、利益が積み上がり会社が健全に成長していることを意味します。一方で、減少している場合は、経営に課題がないか確認する必要があります。この分析を通じて、会社の現状を正確に理解し、今後の経営方針や計画を適切に判断できます。</t>
    <phoneticPr fontId="3"/>
  </si>
  <si>
    <t>自己資本比率の変化を分析することは、会社の財務健全性を把握するために重要です。自己資本比率が高いほど、会社は借入れに依存せず、安定した資金調達ができていることを示します。逆に、自己資本比率が低下している場合、借入れが増えている可能性があり、財務リスクが高まっていることを意味します。</t>
    <phoneticPr fontId="3"/>
  </si>
  <si>
    <t>純資産が増加しているのは、利益が積み上がり、財務の安定性が向上していることを示します。この増加を活かして、新しい事業や設備投資に取り組む余地が広がります。今後もこの流れを維持するために、引き続き効率的な経営を心がけましょう。</t>
    <phoneticPr fontId="3"/>
  </si>
  <si>
    <t>純資産が減少しているのは、赤字や配当、特別損失が原因の可能性があります。このままでは財務の安定性が低下するため、収益の改善やコスト削減が必要です。原因をしっかり確認し、早めに対策を進めることが大切です。</t>
    <phoneticPr fontId="3"/>
  </si>
  <si>
    <t>自己資本比率が増加しているのは、財務の健全性が高まり、借入に依存せず安定した経営ができていることを示します。この状況は金融機関や投資家からの信頼にもつながります。今後も堅実な経営を続け、安定性をさらに強化していきましょう。</t>
    <phoneticPr fontId="3"/>
  </si>
  <si>
    <t>自己資本比率が減少しているのは、借入の増加や純資産の減少が原因の可能性があります。財務リスクが高まるため、借入依存度を下げる施策や純資産の強化が必要です。資金繰りやコスト構造を見直し、早めに改善策を講じましょう。</t>
    <phoneticPr fontId="3"/>
  </si>
  <si>
    <t>流動比率は前期と比較して</t>
    <rPh sb="0" eb="2">
      <t>リュウドウ</t>
    </rPh>
    <rPh sb="2" eb="4">
      <t>ヒリツ</t>
    </rPh>
    <rPh sb="5" eb="7">
      <t>ゼンキ</t>
    </rPh>
    <rPh sb="8" eb="10">
      <t>ヒカク</t>
    </rPh>
    <phoneticPr fontId="3"/>
  </si>
  <si>
    <t>固定長期適合率は前期と比較して</t>
    <rPh sb="0" eb="7">
      <t>コテイチョウキテキゴウリツ</t>
    </rPh>
    <rPh sb="8" eb="10">
      <t>ゼンキ</t>
    </rPh>
    <rPh sb="11" eb="13">
      <t>ヒカク</t>
    </rPh>
    <phoneticPr fontId="3"/>
  </si>
  <si>
    <r>
      <t>▶自己資本比率は</t>
    </r>
    <r>
      <rPr>
        <b/>
        <sz val="16"/>
        <color rgb="FFFF0000"/>
        <rFont val="游ゴシック"/>
        <family val="3"/>
        <charset val="128"/>
        <scheme val="minor"/>
      </rPr>
      <t>30％以上</t>
    </r>
    <r>
      <rPr>
        <sz val="11"/>
        <color theme="1"/>
        <rFont val="游ゴシック"/>
        <family val="3"/>
        <charset val="128"/>
        <scheme val="minor"/>
      </rPr>
      <t>を目指しましょう。</t>
    </r>
    <rPh sb="1" eb="7">
      <t>ジコシホンヒリツ</t>
    </rPh>
    <rPh sb="11" eb="13">
      <t>イジョウ</t>
    </rPh>
    <rPh sb="14" eb="16">
      <t>メザ</t>
    </rPh>
    <phoneticPr fontId="3"/>
  </si>
  <si>
    <r>
      <t>▶流動比率は</t>
    </r>
    <r>
      <rPr>
        <b/>
        <sz val="16"/>
        <color rgb="FFFF0000"/>
        <rFont val="游ゴシック"/>
        <family val="3"/>
        <charset val="128"/>
        <scheme val="minor"/>
      </rPr>
      <t>200％以上</t>
    </r>
    <r>
      <rPr>
        <sz val="11"/>
        <color theme="1"/>
        <rFont val="游ゴシック"/>
        <family val="3"/>
        <charset val="128"/>
        <scheme val="minor"/>
      </rPr>
      <t>を目指しましょう。</t>
    </r>
    <rPh sb="1" eb="3">
      <t>リュウドウ</t>
    </rPh>
    <rPh sb="3" eb="5">
      <t>ヒリツ</t>
    </rPh>
    <rPh sb="10" eb="12">
      <t>イジョウ</t>
    </rPh>
    <rPh sb="13" eb="15">
      <t>メザ</t>
    </rPh>
    <phoneticPr fontId="3"/>
  </si>
  <si>
    <r>
      <t>▶固定長期適合率は</t>
    </r>
    <r>
      <rPr>
        <b/>
        <sz val="16"/>
        <color rgb="FFFF0000"/>
        <rFont val="游ゴシック"/>
        <family val="3"/>
        <charset val="128"/>
        <scheme val="minor"/>
      </rPr>
      <t>100％未満</t>
    </r>
    <r>
      <rPr>
        <sz val="11"/>
        <rFont val="游ゴシック"/>
        <family val="3"/>
        <charset val="128"/>
        <scheme val="minor"/>
      </rPr>
      <t>を</t>
    </r>
    <r>
      <rPr>
        <sz val="11"/>
        <color theme="1"/>
        <rFont val="游ゴシック"/>
        <family val="3"/>
        <charset val="128"/>
        <scheme val="minor"/>
      </rPr>
      <t>目指しましょう。</t>
    </r>
    <rPh sb="1" eb="8">
      <t>コテイチョウキテキゴウリツ</t>
    </rPh>
    <rPh sb="13" eb="15">
      <t>ミマン</t>
    </rPh>
    <rPh sb="16" eb="18">
      <t>メザ</t>
    </rPh>
    <phoneticPr fontId="3"/>
  </si>
  <si>
    <t>流動比率の変化を見ると、会社が短期の支払いをどれだけ余裕を持ってできるかが分かります。流動比率が上がれば、支払い能力が高まったことを示し、下がれば、資金繰りに注意が必要かもしれません。定期的に確認して、健全な運営を目指しましょう。</t>
    <phoneticPr fontId="3"/>
  </si>
  <si>
    <t>固定長期適合率を見ると、会社が固定資産を長期資金でどれだけしっかり賄えているかが分かります。この比率が低いほど、安定した資金で固定資産を支えている状態です。逆に高い場合は、短期資金に頼りすぎている可能性があり、財務の安定性に注意が必要です。適切なバランスを保つことが重要です。</t>
    <phoneticPr fontId="3"/>
  </si>
  <si>
    <t>流動比率の増加は、短期的な支払い能力が向上し、資金繰りが安定していることを示します。この状況を維持しながら、余剰資金を有効に活用し、さらなる成長につなげることが期待されます。</t>
    <phoneticPr fontId="3"/>
  </si>
  <si>
    <t>流動比率の減少は、短期的な支払い能力の低下を示しており、資金繰りに注意が必要です。負債管理や資産運用の見直しを行い、早急に安定性を回復することが重要です。</t>
    <rPh sb="0" eb="2">
      <t>リュウドウ</t>
    </rPh>
    <phoneticPr fontId="3"/>
  </si>
  <si>
    <t>固定長期適合率が増加しているのは、固定資産が長期資金に対して過剰になっている可能性を示します。短期資金に頼る割合が高まるリスクがあり、財務の安定性に注意が必要です。資金計画を見直し、長期資金を適切に確保する対策を検討しましょう。</t>
    <phoneticPr fontId="3"/>
  </si>
  <si>
    <t>固定長期適合率の減少は、固定資産が長期資金でしっかり賄われており、財務の安定性が向上していることを示します。このバランスを維持しつつ、さらに効率的な資金運用を目指すことで、健全な財務状況を保てます。</t>
    <phoneticPr fontId="3"/>
  </si>
  <si>
    <t>現預金</t>
    <rPh sb="0" eb="3">
      <t>ゲンヨキン</t>
    </rPh>
    <phoneticPr fontId="3"/>
  </si>
  <si>
    <t>現預金以外の流動資産</t>
    <rPh sb="0" eb="3">
      <t>ゲンヨキン</t>
    </rPh>
    <rPh sb="3" eb="5">
      <t>イガイ</t>
    </rPh>
    <rPh sb="6" eb="8">
      <t>リュウドウ</t>
    </rPh>
    <rPh sb="8" eb="10">
      <t>シサン</t>
    </rPh>
    <phoneticPr fontId="3"/>
  </si>
  <si>
    <t>営業外収支</t>
    <rPh sb="0" eb="3">
      <t>エイギョウガイ</t>
    </rPh>
    <rPh sb="3" eb="5">
      <t>シュウシ</t>
    </rPh>
    <phoneticPr fontId="3"/>
  </si>
  <si>
    <t>当期純利益が変化した要因を特定する事が重要です。改善された場合は【成功要因】を、悪化した場合は【失敗要因】を把握しておくことで今後の経営に役立てる事が出来ます。</t>
    <rPh sb="0" eb="2">
      <t>トウキ</t>
    </rPh>
    <rPh sb="2" eb="5">
      <t>ジュンリエキ</t>
    </rPh>
    <rPh sb="6" eb="8">
      <t>ヘンカ</t>
    </rPh>
    <rPh sb="10" eb="12">
      <t>ヨウイン</t>
    </rPh>
    <rPh sb="13" eb="15">
      <t>トクテイ</t>
    </rPh>
    <rPh sb="17" eb="18">
      <t>コト</t>
    </rPh>
    <rPh sb="19" eb="21">
      <t>ジュウヨウ</t>
    </rPh>
    <rPh sb="24" eb="26">
      <t>カイゼン</t>
    </rPh>
    <rPh sb="29" eb="31">
      <t>バアイ</t>
    </rPh>
    <rPh sb="33" eb="35">
      <t>セイコウ</t>
    </rPh>
    <rPh sb="35" eb="37">
      <t>ヨウイン</t>
    </rPh>
    <rPh sb="40" eb="42">
      <t>アッカ</t>
    </rPh>
    <rPh sb="44" eb="46">
      <t>バアイ</t>
    </rPh>
    <rPh sb="48" eb="50">
      <t>シッパイ</t>
    </rPh>
    <rPh sb="50" eb="52">
      <t>ヨウイン</t>
    </rPh>
    <rPh sb="54" eb="56">
      <t>ハアク</t>
    </rPh>
    <rPh sb="63" eb="65">
      <t>コンゴ</t>
    </rPh>
    <rPh sb="66" eb="68">
      <t>ケイエイ</t>
    </rPh>
    <rPh sb="69" eb="71">
      <t>ヤクダ</t>
    </rPh>
    <rPh sb="73" eb="74">
      <t>コト</t>
    </rPh>
    <rPh sb="75" eb="77">
      <t>デキ</t>
    </rPh>
    <phoneticPr fontId="3"/>
  </si>
  <si>
    <t>当期純利益</t>
    <rPh sb="0" eb="5">
      <t>トウキジュンリエキ</t>
    </rPh>
    <phoneticPr fontId="3"/>
  </si>
  <si>
    <t>法人税</t>
    <rPh sb="0" eb="3">
      <t>ホウジンゼイ</t>
    </rPh>
    <phoneticPr fontId="3"/>
  </si>
  <si>
    <t>特別収支</t>
    <rPh sb="0" eb="2">
      <t>トクベツ</t>
    </rPh>
    <rPh sb="2" eb="4">
      <t>シュウシ</t>
    </rPh>
    <phoneticPr fontId="3"/>
  </si>
  <si>
    <t>当期純利益の変化要因(前期比較）</t>
    <rPh sb="0" eb="5">
      <t>トウキジュンリエキ</t>
    </rPh>
    <rPh sb="6" eb="8">
      <t>ヘンカ</t>
    </rPh>
    <rPh sb="8" eb="10">
      <t>ヨウイン</t>
    </rPh>
    <rPh sb="11" eb="13">
      <t>ゼンキ</t>
    </rPh>
    <rPh sb="13" eb="15">
      <t>ヒカク</t>
    </rPh>
    <phoneticPr fontId="3"/>
  </si>
  <si>
    <t>※上記の矢印は、当期純利益をどのように変化させたかを表しています。例えば上記の販売管理費の欄が1000万円（前期よりも当期の販売管理費が1000万円大きいという意味）の場合は当期純利益を1000万円下げる要因となるので、矢印は↓となります。</t>
    <rPh sb="1" eb="3">
      <t>ジョウキ</t>
    </rPh>
    <rPh sb="4" eb="6">
      <t>ヤジルシ</t>
    </rPh>
    <rPh sb="8" eb="10">
      <t>トウキ</t>
    </rPh>
    <rPh sb="10" eb="13">
      <t>ジュンリエキ</t>
    </rPh>
    <rPh sb="19" eb="21">
      <t>ヘンカ</t>
    </rPh>
    <rPh sb="26" eb="27">
      <t>アラワ</t>
    </rPh>
    <rPh sb="33" eb="34">
      <t>タト</t>
    </rPh>
    <rPh sb="36" eb="38">
      <t>ジョウキ</t>
    </rPh>
    <rPh sb="39" eb="41">
      <t>ハンバイ</t>
    </rPh>
    <rPh sb="41" eb="44">
      <t>カンリヒ</t>
    </rPh>
    <rPh sb="45" eb="46">
      <t>ラン</t>
    </rPh>
    <rPh sb="51" eb="53">
      <t>マンエン</t>
    </rPh>
    <rPh sb="54" eb="56">
      <t>ゼンキ</t>
    </rPh>
    <rPh sb="59" eb="61">
      <t>トウキ</t>
    </rPh>
    <rPh sb="62" eb="64">
      <t>ハンバイ</t>
    </rPh>
    <rPh sb="64" eb="67">
      <t>カンリヒ</t>
    </rPh>
    <rPh sb="72" eb="74">
      <t>マンエン</t>
    </rPh>
    <rPh sb="74" eb="75">
      <t>オオ</t>
    </rPh>
    <rPh sb="80" eb="82">
      <t>イミ</t>
    </rPh>
    <rPh sb="84" eb="86">
      <t>バアイ</t>
    </rPh>
    <rPh sb="87" eb="92">
      <t>トウキジュンリエキ</t>
    </rPh>
    <rPh sb="97" eb="99">
      <t>マンエン</t>
    </rPh>
    <rPh sb="99" eb="100">
      <t>サ</t>
    </rPh>
    <rPh sb="102" eb="104">
      <t>ヨウイン</t>
    </rPh>
    <rPh sb="110" eb="112">
      <t>ヤジルシ</t>
    </rPh>
    <phoneticPr fontId="3"/>
  </si>
  <si>
    <t>当期純利益の変化に最も影響を与えたのは</t>
    <rPh sb="0" eb="5">
      <t>トウキジュンリエキ</t>
    </rPh>
    <rPh sb="6" eb="8">
      <t>ヘンカ</t>
    </rPh>
    <rPh sb="9" eb="10">
      <t>モット</t>
    </rPh>
    <rPh sb="11" eb="13">
      <t>エイキョウ</t>
    </rPh>
    <rPh sb="14" eb="15">
      <t>アタ</t>
    </rPh>
    <phoneticPr fontId="3"/>
  </si>
  <si>
    <t>の変化です</t>
    <rPh sb="1" eb="3">
      <t>ヘンカ</t>
    </rPh>
    <phoneticPr fontId="3"/>
  </si>
  <si>
    <t>粗利益対比</t>
    <rPh sb="0" eb="3">
      <t>アラリエキ</t>
    </rPh>
    <rPh sb="3" eb="5">
      <t>タイヒ</t>
    </rPh>
    <phoneticPr fontId="3"/>
  </si>
  <si>
    <r>
      <t>損益計算書のポイントは粗利益（企業が生み出した付加価値）を最大化するために、</t>
    </r>
    <r>
      <rPr>
        <b/>
        <sz val="28"/>
        <color rgb="FFFF0000"/>
        <rFont val="游ゴシック"/>
        <family val="3"/>
        <charset val="128"/>
        <scheme val="minor"/>
      </rPr>
      <t>固定費をどのように【活用】しているのか</t>
    </r>
    <r>
      <rPr>
        <sz val="28"/>
        <rFont val="游ゴシック"/>
        <family val="3"/>
        <charset val="128"/>
        <scheme val="minor"/>
      </rPr>
      <t>という観点で見る事が重要です。また固定費を【人財費・営業費・維持費・その他固定費】について分類する事で、投資方針を確認する事が出来ます。</t>
    </r>
    <rPh sb="0" eb="5">
      <t>ソンエキケイサンショ</t>
    </rPh>
    <rPh sb="11" eb="14">
      <t>アラリエキ</t>
    </rPh>
    <rPh sb="15" eb="17">
      <t>キギョウ</t>
    </rPh>
    <rPh sb="18" eb="19">
      <t>ウ</t>
    </rPh>
    <rPh sb="20" eb="21">
      <t>ダ</t>
    </rPh>
    <rPh sb="23" eb="25">
      <t>フカ</t>
    </rPh>
    <rPh sb="25" eb="27">
      <t>カチ</t>
    </rPh>
    <rPh sb="29" eb="32">
      <t>サイダイカ</t>
    </rPh>
    <rPh sb="38" eb="41">
      <t>コテイヒ</t>
    </rPh>
    <rPh sb="48" eb="50">
      <t>カツヨウ</t>
    </rPh>
    <rPh sb="60" eb="62">
      <t>カンテン</t>
    </rPh>
    <rPh sb="63" eb="64">
      <t>ミ</t>
    </rPh>
    <rPh sb="65" eb="66">
      <t>コト</t>
    </rPh>
    <rPh sb="67" eb="69">
      <t>ジュウヨウ</t>
    </rPh>
    <rPh sb="74" eb="77">
      <t>コテイヒ</t>
    </rPh>
    <rPh sb="79" eb="81">
      <t>ジンザイ</t>
    </rPh>
    <rPh sb="81" eb="82">
      <t>ヒ</t>
    </rPh>
    <rPh sb="83" eb="85">
      <t>エイギョウ</t>
    </rPh>
    <rPh sb="85" eb="86">
      <t>ヒ</t>
    </rPh>
    <rPh sb="87" eb="90">
      <t>イジヒ</t>
    </rPh>
    <rPh sb="93" eb="94">
      <t>ホカ</t>
    </rPh>
    <rPh sb="94" eb="97">
      <t>コテイヒ</t>
    </rPh>
    <rPh sb="102" eb="104">
      <t>ブンルイ</t>
    </rPh>
    <rPh sb="106" eb="107">
      <t>コト</t>
    </rPh>
    <rPh sb="109" eb="111">
      <t>トウシ</t>
    </rPh>
    <rPh sb="111" eb="113">
      <t>ホウシン</t>
    </rPh>
    <rPh sb="114" eb="116">
      <t>カクニン</t>
    </rPh>
    <rPh sb="118" eb="119">
      <t>コト</t>
    </rPh>
    <rPh sb="120" eb="122">
      <t>デキ</t>
    </rPh>
    <phoneticPr fontId="3"/>
  </si>
  <si>
    <t>労働分配率</t>
    <rPh sb="0" eb="2">
      <t>ロウドウ</t>
    </rPh>
    <rPh sb="2" eb="4">
      <t>ブンパイ</t>
    </rPh>
    <rPh sb="4" eb="5">
      <t>リツ</t>
    </rPh>
    <phoneticPr fontId="3"/>
  </si>
  <si>
    <t>経常損益</t>
    <rPh sb="0" eb="2">
      <t>ケイジョウ</t>
    </rPh>
    <rPh sb="2" eb="4">
      <t>ソンエキ</t>
    </rPh>
    <phoneticPr fontId="3"/>
  </si>
  <si>
    <t>固定費</t>
    <rPh sb="0" eb="3">
      <t>コテイヒ</t>
    </rPh>
    <phoneticPr fontId="3"/>
  </si>
  <si>
    <t>営業損益</t>
    <rPh sb="0" eb="2">
      <t>エイギョウ</t>
    </rPh>
    <rPh sb="2" eb="4">
      <t>ソンエキ</t>
    </rPh>
    <phoneticPr fontId="44"/>
  </si>
  <si>
    <t>粗利益</t>
    <rPh sb="0" eb="3">
      <t>アラリエキ</t>
    </rPh>
    <phoneticPr fontId="44"/>
  </si>
  <si>
    <t>現預金は</t>
    <rPh sb="0" eb="3">
      <t>ゲンヨキン</t>
    </rPh>
    <phoneticPr fontId="3"/>
  </si>
  <si>
    <t>利益が出たからといって、必ずしても現預金（キャッシュ）が残るわけではありません。たとえば、営業利益が増加した場合でも、大規模な設備投資や配当金支払いが行われれば、現預金は減少する可能性があります。「現預金の増減理由」を把握して、財務戦略を考える材料にしましょう。</t>
    <rPh sb="0" eb="2">
      <t>リエキ</t>
    </rPh>
    <rPh sb="3" eb="4">
      <t>デ</t>
    </rPh>
    <rPh sb="12" eb="13">
      <t>カナラ</t>
    </rPh>
    <rPh sb="17" eb="20">
      <t>ゲンヨキン</t>
    </rPh>
    <rPh sb="28" eb="29">
      <t>ノコ</t>
    </rPh>
    <rPh sb="114" eb="116">
      <t>ザイム</t>
    </rPh>
    <rPh sb="116" eb="118">
      <t>センリャク</t>
    </rPh>
    <rPh sb="119" eb="120">
      <t>カンガ</t>
    </rPh>
    <rPh sb="122" eb="124">
      <t>ザイリョウ</t>
    </rPh>
    <phoneticPr fontId="3"/>
  </si>
  <si>
    <t>区分</t>
  </si>
  <si>
    <t>内容</t>
  </si>
  <si>
    <t>金額</t>
  </si>
  <si>
    <t>営業活動によるキャッシュフロー</t>
  </si>
  <si>
    <t>損益計算書から取得</t>
  </si>
  <si>
    <t>売上債権の増減</t>
  </si>
  <si>
    <t>（前期売上債権 - 当期売上債権）</t>
  </si>
  <si>
    <t>仕入債務の増減</t>
  </si>
  <si>
    <t>（当期仕入債務 - 前期仕入債務）</t>
  </si>
  <si>
    <t>在庫資産の増減</t>
  </si>
  <si>
    <t>（前期在庫 - 当期在庫）</t>
  </si>
  <si>
    <t>その他調整項目</t>
  </si>
  <si>
    <t>必要に応じて追加</t>
  </si>
  <si>
    <t>営業活動キャッシュフロー合計</t>
  </si>
  <si>
    <t>投資活動によるキャッシュフロー</t>
  </si>
  <si>
    <t>その他投資活動</t>
  </si>
  <si>
    <t>投資活動キャッシュフロー合計</t>
  </si>
  <si>
    <t>財務活動によるキャッシュフロー</t>
  </si>
  <si>
    <t>借入金の増減</t>
  </si>
  <si>
    <t>（当期借入金 - 前期借入金）</t>
  </si>
  <si>
    <t>その他財務活動</t>
  </si>
  <si>
    <t>財務活動キャッシュフロー合計</t>
  </si>
  <si>
    <t>現金及び現金同等物の増減</t>
  </si>
  <si>
    <t>期首現金及び現金同等物</t>
  </si>
  <si>
    <t>貸借対照表の前期現預金</t>
  </si>
  <si>
    <t>期末現金及び現金同等物</t>
  </si>
  <si>
    <t>（期首現金 + 増減額）</t>
  </si>
  <si>
    <t>損益計算書から取得</t>
    <phoneticPr fontId="3"/>
  </si>
  <si>
    <t>営業CF + 投資CF + 財務CF</t>
    <phoneticPr fontId="3"/>
  </si>
  <si>
    <t>無形固定資産の取得・売却</t>
    <rPh sb="0" eb="2">
      <t>ムケイ</t>
    </rPh>
    <rPh sb="2" eb="4">
      <t>コテイ</t>
    </rPh>
    <rPh sb="4" eb="6">
      <t>シサン</t>
    </rPh>
    <phoneticPr fontId="3"/>
  </si>
  <si>
    <t>有形固定資産の取得・売却</t>
    <rPh sb="10" eb="12">
      <t>バイキャク</t>
    </rPh>
    <phoneticPr fontId="3"/>
  </si>
  <si>
    <t>答え合わせ</t>
    <rPh sb="0" eb="1">
      <t>コタ</t>
    </rPh>
    <rPh sb="2" eb="3">
      <t>ア</t>
    </rPh>
    <phoneticPr fontId="3"/>
  </si>
  <si>
    <t>◀０になればOK</t>
    <phoneticPr fontId="3"/>
  </si>
  <si>
    <t>資本金・自己株式等の増減</t>
    <rPh sb="0" eb="2">
      <t>シホン</t>
    </rPh>
    <rPh sb="2" eb="3">
      <t>カネ</t>
    </rPh>
    <rPh sb="4" eb="6">
      <t>ジコ</t>
    </rPh>
    <rPh sb="6" eb="8">
      <t>カブシキ</t>
    </rPh>
    <rPh sb="8" eb="9">
      <t>ナド</t>
    </rPh>
    <rPh sb="10" eb="12">
      <t>ゾウゲン</t>
    </rPh>
    <phoneticPr fontId="3"/>
  </si>
  <si>
    <t>現預金の増減</t>
    <rPh sb="0" eb="3">
      <t>ゲンヨキン</t>
    </rPh>
    <rPh sb="4" eb="6">
      <t>ゾウゲン</t>
    </rPh>
    <phoneticPr fontId="3"/>
  </si>
  <si>
    <t>タイプ</t>
  </si>
  <si>
    <t>営業CF</t>
  </si>
  <si>
    <t>投資CF</t>
  </si>
  <si>
    <t>財務CF</t>
  </si>
  <si>
    <t>特徴</t>
  </si>
  <si>
    <t>+</t>
  </si>
  <si>
    <t>理想型</t>
  </si>
  <si>
    <t>理想型</t>
    <rPh sb="0" eb="3">
      <t>リソウガタ</t>
    </rPh>
    <phoneticPr fontId="3"/>
  </si>
  <si>
    <t>成長型</t>
  </si>
  <si>
    <t>成長型</t>
    <rPh sb="0" eb="3">
      <t>セイチョウガタ</t>
    </rPh>
    <phoneticPr fontId="3"/>
  </si>
  <si>
    <t>余裕型</t>
  </si>
  <si>
    <t>余裕型</t>
    <rPh sb="0" eb="2">
      <t>ヨユウ</t>
    </rPh>
    <rPh sb="2" eb="3">
      <t>ガタ</t>
    </rPh>
    <phoneticPr fontId="3"/>
  </si>
  <si>
    <t>資金過剰型</t>
  </si>
  <si>
    <t>資金過剰型</t>
    <rPh sb="0" eb="2">
      <t>シキン</t>
    </rPh>
    <rPh sb="2" eb="5">
      <t>カジョウガタ</t>
    </rPh>
    <phoneticPr fontId="3"/>
  </si>
  <si>
    <t>立て直し型</t>
  </si>
  <si>
    <t>立て直し型</t>
    <rPh sb="0" eb="1">
      <t>タ</t>
    </rPh>
    <rPh sb="2" eb="3">
      <t>ナオ</t>
    </rPh>
    <rPh sb="4" eb="5">
      <t>ガタ</t>
    </rPh>
    <phoneticPr fontId="3"/>
  </si>
  <si>
    <t>収支不一致型</t>
  </si>
  <si>
    <t>収支不一致型</t>
    <rPh sb="0" eb="2">
      <t>シュウシ</t>
    </rPh>
    <rPh sb="2" eb="5">
      <t>フイッチ</t>
    </rPh>
    <rPh sb="5" eb="6">
      <t>ガタ</t>
    </rPh>
    <phoneticPr fontId="3"/>
  </si>
  <si>
    <t>危険型</t>
  </si>
  <si>
    <t>危険型</t>
    <rPh sb="0" eb="2">
      <t>キケン</t>
    </rPh>
    <rPh sb="2" eb="3">
      <t>ガタ</t>
    </rPh>
    <phoneticPr fontId="3"/>
  </si>
  <si>
    <t>停滞型</t>
  </si>
  <si>
    <t>停滞型</t>
    <rPh sb="0" eb="2">
      <t>テイタイ</t>
    </rPh>
    <rPh sb="2" eb="3">
      <t>ガタ</t>
    </rPh>
    <phoneticPr fontId="3"/>
  </si>
  <si>
    <t>営業活動で得た資金を投資に使い、借入を減らしている健全な状態。</t>
    <phoneticPr fontId="3"/>
  </si>
  <si>
    <t>－</t>
    <phoneticPr fontId="3"/>
  </si>
  <si>
    <t>+</t>
    <phoneticPr fontId="3"/>
  </si>
  <si>
    <t>営業活動での資金余裕があり、投資や借入返済を行わず資金を蓄積。</t>
    <phoneticPr fontId="3"/>
  </si>
  <si>
    <t>営業活動で資金を得つつ、投資や成長のために資金を調達している状態。</t>
    <phoneticPr fontId="3"/>
  </si>
  <si>
    <t>営業利益がありながら投資せず、借入も多く資金が余剰。</t>
    <phoneticPr fontId="3"/>
  </si>
  <si>
    <t>営業赤字だが、資金調達により投資や運営を継続している状態。</t>
    <phoneticPr fontId="3"/>
  </si>
  <si>
    <t>営業赤字があるが、投資を控え資金調達により一時的に現金を確保。</t>
    <phoneticPr fontId="3"/>
  </si>
  <si>
    <t>営業赤字で資金調達もできず、投資も継続している状態。</t>
    <phoneticPr fontId="3"/>
  </si>
  <si>
    <t>営業赤字があるが、投資を控えつつ資金調達もしない停滞した状態。</t>
    <phoneticPr fontId="3"/>
  </si>
  <si>
    <t>御社のCFタイプ</t>
    <rPh sb="0" eb="2">
      <t>オンシャ</t>
    </rPh>
    <phoneticPr fontId="3"/>
  </si>
  <si>
    <t>対策</t>
  </si>
  <si>
    <t>現状のバランスを維持しながら、新規事業や設備投資に少しずつ資金を使い、将来の成長を目指しましょう。</t>
  </si>
  <si>
    <t>借入に頼りすぎないように投資効果をしっかり確認し、効率的に資金を運用しながら成長を加速させましょう。</t>
  </si>
  <si>
    <t>余剰資金を配当や新規事業への投資に活用し、成長の機会を増やしつつ、企業価値を向上させましょう。</t>
  </si>
  <si>
    <t>借入の見直しを行い、余剰資金を効率よく運用するために投資や借入返済に積極的に活用しましょう。</t>
  </si>
  <si>
    <t>不要な支出を減らし、利益率向上のための営業力強化やコスト削減に注力し、経営を立て直しましょう。</t>
  </si>
  <si>
    <t>営業利益を改善するために、不採算商品を整理し、利益率の高い商品やサービスに集中しましょう。</t>
  </si>
  <si>
    <t>不要資産を売却して資金繰りを改善し、さらに運営コスト削減や収益性の高い分野への集中を進めましょう。</t>
  </si>
  <si>
    <t>販路拡大や新商品開発を積極的に進め、停滞から脱却し、収益性と成長性を高めましょう。</t>
  </si>
  <si>
    <r>
      <t>【４】決算書サマリ(PL) 　　　　　　　　　　　　　　　　　　　　　　　　　　</t>
    </r>
    <r>
      <rPr>
        <sz val="12"/>
        <rFont val="游ゴシック"/>
        <family val="3"/>
        <charset val="128"/>
        <scheme val="minor"/>
      </rPr>
      <t>※パーセンテージの表記は売上高に対しての比率を示しています</t>
    </r>
    <rPh sb="3" eb="6">
      <t>ケッサンショ</t>
    </rPh>
    <rPh sb="49" eb="51">
      <t>ヒョウキ</t>
    </rPh>
    <rPh sb="52" eb="54">
      <t>ウリアゲ</t>
    </rPh>
    <rPh sb="54" eb="55">
      <t>タカ</t>
    </rPh>
    <rPh sb="56" eb="57">
      <t>タイ</t>
    </rPh>
    <rPh sb="60" eb="62">
      <t>ヒリツ</t>
    </rPh>
    <rPh sb="63" eb="64">
      <t>シメ</t>
    </rPh>
    <phoneticPr fontId="3"/>
  </si>
  <si>
    <t>【５】財務諸表をストーリーで理解する</t>
    <rPh sb="3" eb="5">
      <t>ザイム</t>
    </rPh>
    <rPh sb="5" eb="7">
      <t>ショヒョウ</t>
    </rPh>
    <rPh sb="14" eb="16">
      <t>リカイ</t>
    </rPh>
    <phoneticPr fontId="3"/>
  </si>
  <si>
    <t>【５】財務諸表をストーリーで理解する</t>
    <phoneticPr fontId="3"/>
  </si>
  <si>
    <t>【１】財務３表の繋がり</t>
    <rPh sb="3" eb="5">
      <t>ザイム</t>
    </rPh>
    <rPh sb="6" eb="7">
      <t>オモテ</t>
    </rPh>
    <rPh sb="8" eb="9">
      <t>ツナ</t>
    </rPh>
    <phoneticPr fontId="3"/>
  </si>
  <si>
    <t xml:space="preserve"> ①現預金はどのように変化したのか？</t>
    <rPh sb="2" eb="5">
      <t>ゲンヨキン</t>
    </rPh>
    <rPh sb="11" eb="13">
      <t>ヘンカ</t>
    </rPh>
    <phoneticPr fontId="3"/>
  </si>
  <si>
    <t>②純資産はどう変化したのか？（BS)</t>
    <rPh sb="1" eb="4">
      <t>ジュンシサン</t>
    </rPh>
    <rPh sb="7" eb="9">
      <t>ヘンカ</t>
    </rPh>
    <phoneticPr fontId="3"/>
  </si>
  <si>
    <t>③自己資本比率はどう変化したのか？（BS)</t>
    <rPh sb="1" eb="3">
      <t>ジコ</t>
    </rPh>
    <rPh sb="3" eb="5">
      <t>シホン</t>
    </rPh>
    <rPh sb="5" eb="7">
      <t>ヒリツ</t>
    </rPh>
    <rPh sb="10" eb="12">
      <t>ヘンカ</t>
    </rPh>
    <phoneticPr fontId="3"/>
  </si>
  <si>
    <t>④流動比率はどう変化したのか？（BS)</t>
    <rPh sb="1" eb="3">
      <t>リュウドウ</t>
    </rPh>
    <rPh sb="3" eb="5">
      <t>ヒリツ</t>
    </rPh>
    <rPh sb="8" eb="10">
      <t>ヘンカ</t>
    </rPh>
    <phoneticPr fontId="3"/>
  </si>
  <si>
    <t>⑤固定長期適合率はどう変化したのか？（BS)</t>
    <rPh sb="1" eb="8">
      <t>コテイチョウキテキゴウリツ</t>
    </rPh>
    <rPh sb="11" eb="13">
      <t>ヘンカ</t>
    </rPh>
    <phoneticPr fontId="3"/>
  </si>
  <si>
    <t>⑥当期純利益はどう変化したのか？（PL)</t>
    <rPh sb="1" eb="3">
      <t>トウキ</t>
    </rPh>
    <rPh sb="3" eb="6">
      <t>ジュンリエキ</t>
    </rPh>
    <rPh sb="9" eb="11">
      <t>ヘンカ</t>
    </rPh>
    <phoneticPr fontId="3"/>
  </si>
  <si>
    <t>【０】財務判定シート</t>
    <rPh sb="3" eb="5">
      <t>ザイム</t>
    </rPh>
    <rPh sb="5" eb="7">
      <t>ハンテイ</t>
    </rPh>
    <phoneticPr fontId="3"/>
  </si>
  <si>
    <t xml:space="preserve"> ▲450</t>
    <phoneticPr fontId="3"/>
  </si>
  <si>
    <t>営業CF</t>
    <rPh sb="0" eb="2">
      <t>エイギョウ</t>
    </rPh>
    <phoneticPr fontId="3"/>
  </si>
  <si>
    <t>投資CF</t>
    <rPh sb="0" eb="2">
      <t>トウシ</t>
    </rPh>
    <phoneticPr fontId="3"/>
  </si>
  <si>
    <t>財務CF</t>
    <rPh sb="0" eb="2">
      <t>ザイム</t>
    </rPh>
    <phoneticPr fontId="3"/>
  </si>
  <si>
    <t>貸借対照表</t>
    <rPh sb="0" eb="5">
      <t>タイシャクタイショウオモテ</t>
    </rPh>
    <phoneticPr fontId="3"/>
  </si>
  <si>
    <t>損益計算書</t>
    <rPh sb="0" eb="5">
      <t>ソンエキケイサンショ</t>
    </rPh>
    <phoneticPr fontId="3"/>
  </si>
  <si>
    <t>現預金
300</t>
    <rPh sb="0" eb="3">
      <t>ゲンヨキン</t>
    </rPh>
    <phoneticPr fontId="3"/>
  </si>
  <si>
    <t>純資産
300</t>
    <rPh sb="0" eb="3">
      <t>ジュンシサン</t>
    </rPh>
    <phoneticPr fontId="3"/>
  </si>
  <si>
    <t>現預金
750</t>
    <rPh sb="0" eb="3">
      <t>ゲンヨキン</t>
    </rPh>
    <phoneticPr fontId="3"/>
  </si>
  <si>
    <t>純資産
450</t>
    <rPh sb="0" eb="3">
      <t>ジュンシサン</t>
    </rPh>
    <phoneticPr fontId="3"/>
  </si>
  <si>
    <t>利益　150</t>
    <rPh sb="0" eb="2">
      <t>リエキ</t>
    </rPh>
    <phoneticPr fontId="3"/>
  </si>
  <si>
    <t>キャッシュフロー
計算書</t>
    <rPh sb="9" eb="12">
      <t>ケイサンショ</t>
    </rPh>
    <phoneticPr fontId="3"/>
  </si>
  <si>
    <t>①現預金</t>
    <rPh sb="1" eb="4">
      <t>ゲンヨキン</t>
    </rPh>
    <phoneticPr fontId="3"/>
  </si>
  <si>
    <t>はどのように変化したのか？</t>
    <rPh sb="6" eb="8">
      <t>ヘンカ</t>
    </rPh>
    <phoneticPr fontId="3"/>
  </si>
  <si>
    <t>②純資産</t>
    <rPh sb="1" eb="4">
      <t>ジュンシサン</t>
    </rPh>
    <phoneticPr fontId="3"/>
  </si>
  <si>
    <t>③自己資本比率</t>
    <rPh sb="1" eb="7">
      <t>ジコシホンヒリツ</t>
    </rPh>
    <phoneticPr fontId="3"/>
  </si>
  <si>
    <t>④流動比率</t>
    <rPh sb="1" eb="3">
      <t>リュウドウ</t>
    </rPh>
    <rPh sb="3" eb="5">
      <t>ヒリツ</t>
    </rPh>
    <phoneticPr fontId="3"/>
  </si>
  <si>
    <t>⑤固定長期適合率</t>
    <rPh sb="1" eb="8">
      <t>コテイチョウキテキゴウリツ</t>
    </rPh>
    <phoneticPr fontId="3"/>
  </si>
  <si>
    <t>⑥当期純利益</t>
    <rPh sb="1" eb="6">
      <t>トウキジュンリエキ</t>
    </rPh>
    <phoneticPr fontId="3"/>
  </si>
  <si>
    <t>財務諸表の変化から、自社の傾向を掴みましょう。</t>
    <rPh sb="0" eb="2">
      <t>ザイム</t>
    </rPh>
    <rPh sb="2" eb="4">
      <t>ショヒョウ</t>
    </rPh>
    <rPh sb="5" eb="7">
      <t>ヘンカ</t>
    </rPh>
    <rPh sb="10" eb="12">
      <t>ジシャ</t>
    </rPh>
    <rPh sb="13" eb="15">
      <t>ケイコウ</t>
    </rPh>
    <rPh sb="16" eb="17">
      <t>ツカ</t>
    </rPh>
    <phoneticPr fontId="3"/>
  </si>
  <si>
    <t>財務スコア判定</t>
    <rPh sb="0" eb="2">
      <t>ザイム</t>
    </rPh>
    <rPh sb="5" eb="7">
      <t>ハンテイ</t>
    </rPh>
    <phoneticPr fontId="3"/>
  </si>
  <si>
    <t>安全性</t>
  </si>
  <si>
    <t>安全性</t>
    <rPh sb="0" eb="3">
      <t>アンゼンセイ</t>
    </rPh>
    <phoneticPr fontId="3"/>
  </si>
  <si>
    <t>収益性</t>
  </si>
  <si>
    <t>成長性</t>
  </si>
  <si>
    <t>成長性</t>
    <rPh sb="0" eb="3">
      <t>セイチョウセイ</t>
    </rPh>
    <phoneticPr fontId="3"/>
  </si>
  <si>
    <t>返済能力</t>
  </si>
  <si>
    <t>売上高営業利益率</t>
    <rPh sb="0" eb="2">
      <t>ウリアゲ</t>
    </rPh>
    <rPh sb="2" eb="3">
      <t>タカ</t>
    </rPh>
    <rPh sb="3" eb="5">
      <t>エイギョウ</t>
    </rPh>
    <rPh sb="5" eb="7">
      <t>リエキ</t>
    </rPh>
    <rPh sb="7" eb="8">
      <t>リツ</t>
    </rPh>
    <phoneticPr fontId="3"/>
  </si>
  <si>
    <t>総資産利益率（ROA)</t>
    <rPh sb="0" eb="3">
      <t>ソウシサン</t>
    </rPh>
    <rPh sb="3" eb="5">
      <t>リエキ</t>
    </rPh>
    <rPh sb="5" eb="6">
      <t>リツ</t>
    </rPh>
    <phoneticPr fontId="3"/>
  </si>
  <si>
    <t>売上高成長率</t>
    <rPh sb="0" eb="2">
      <t>ウリアゲ</t>
    </rPh>
    <rPh sb="2" eb="3">
      <t>タカ</t>
    </rPh>
    <rPh sb="3" eb="6">
      <t>セイチョウリツ</t>
    </rPh>
    <phoneticPr fontId="3"/>
  </si>
  <si>
    <t>営業利益成長率</t>
    <rPh sb="0" eb="2">
      <t>エイギョウ</t>
    </rPh>
    <rPh sb="2" eb="4">
      <t>リエキ</t>
    </rPh>
    <rPh sb="4" eb="7">
      <t>セイチョウリツ</t>
    </rPh>
    <phoneticPr fontId="3"/>
  </si>
  <si>
    <t xml:space="preserve"> 債務償還年数</t>
    <rPh sb="1" eb="3">
      <t>サイム</t>
    </rPh>
    <rPh sb="3" eb="5">
      <t>ショウカン</t>
    </rPh>
    <rPh sb="5" eb="7">
      <t>ネンスウ</t>
    </rPh>
    <phoneticPr fontId="3"/>
  </si>
  <si>
    <t>インタレスト
カバレッジレシオ</t>
    <phoneticPr fontId="3"/>
  </si>
  <si>
    <t>総合評価</t>
  </si>
  <si>
    <t>カテゴリ</t>
  </si>
  <si>
    <t>自己資本比率 (%)</t>
  </si>
  <si>
    <t>流動比率 (%)</t>
  </si>
  <si>
    <t>固定長期適合率 (%)</t>
  </si>
  <si>
    <t>売上高営業利益率 (%)</t>
  </si>
  <si>
    <t>総資産利益率（ROA）</t>
  </si>
  <si>
    <t>自己資本利益率（ROE）</t>
  </si>
  <si>
    <t>売上高成長率 (%)</t>
  </si>
  <si>
    <t>営業利益成長率 (%)</t>
  </si>
  <si>
    <t>債務償還年数 (年)</t>
  </si>
  <si>
    <t>安全性(30点）</t>
    <rPh sb="0" eb="3">
      <t>アンゼンセイ</t>
    </rPh>
    <rPh sb="6" eb="7">
      <t>テン</t>
    </rPh>
    <phoneticPr fontId="3"/>
  </si>
  <si>
    <t>成長性(20点）</t>
    <rPh sb="0" eb="3">
      <t>セイチョウセイ</t>
    </rPh>
    <rPh sb="6" eb="7">
      <t>テン</t>
    </rPh>
    <phoneticPr fontId="3"/>
  </si>
  <si>
    <t>返済能力(20点）</t>
    <rPh sb="0" eb="2">
      <t>ヘンサイ</t>
    </rPh>
    <rPh sb="2" eb="4">
      <t>ノウリョク</t>
    </rPh>
    <rPh sb="7" eb="8">
      <t>テン</t>
    </rPh>
    <phoneticPr fontId="3"/>
  </si>
  <si>
    <t>スコア</t>
    <phoneticPr fontId="3"/>
  </si>
  <si>
    <t>総合評価</t>
    <rPh sb="0" eb="4">
      <t>ソウゴウヒョウカ</t>
    </rPh>
    <phoneticPr fontId="3"/>
  </si>
  <si>
    <t>評価</t>
    <rPh sb="0" eb="2">
      <t>ヒョウカ</t>
    </rPh>
    <phoneticPr fontId="3"/>
  </si>
  <si>
    <t>◎</t>
  </si>
  <si>
    <t>○</t>
  </si>
  <si>
    <t>△</t>
  </si>
  <si>
    <t>×</t>
  </si>
  <si>
    <t>指標名</t>
  </si>
  <si>
    <t>定義</t>
  </si>
  <si>
    <t>財務指標算出式</t>
  </si>
  <si>
    <t>配点基準</t>
  </si>
  <si>
    <t>総資本に占める自己資本の割合を示し、財務の安定性を評価する指標。</t>
  </si>
  <si>
    <t>自己資本 ÷ 総資本 × 100</t>
  </si>
  <si>
    <t>短期負債を流動資産でどの程度カバーできるかを示す指標。</t>
  </si>
  <si>
    <t>流動資産 ÷ 流動負債 × 100</t>
  </si>
  <si>
    <t>長期資本が固定資産をどの程度カバーできるかを示す指標。</t>
  </si>
  <si>
    <t>売上高に対する営業利益の割合を示し、収益性を測る指標。</t>
  </si>
  <si>
    <t>営業利益 ÷ 売上高 × 100</t>
  </si>
  <si>
    <t>総資産に対する当期純利益の割合を示し、資産運用効率を測る指標。</t>
  </si>
  <si>
    <t>当期純利益 ÷ 総資産 × 100</t>
  </si>
  <si>
    <t>10点: 10%以上 / 8点: 8%以上10%未満 / 6点: 5%以上8%未満 / 4点: 3%以上5%未満 / 2点: 1%以上3%未満 / 0点: 1%未満</t>
  </si>
  <si>
    <t>自己資本に対する当期純利益の割合を示し、株主資本の収益性を測る指標。</t>
  </si>
  <si>
    <t>当期純利益 ÷ 自己資本 × 100</t>
  </si>
  <si>
    <t>売上高の成長を測る指標で、企業の成長性を評価。</t>
  </si>
  <si>
    <t>((当期売上高 - 前期売上高) ÷ 前期売上高) × 100</t>
  </si>
  <si>
    <t>10点: プラス（成長） / 0点: マイナス（縮小）</t>
  </si>
  <si>
    <t>営業利益の成長を測る指標で、企業の成長性を評価。</t>
  </si>
  <si>
    <t>((当期営業利益 - 前期営業利益) ÷ 前期営業利益) × 100</t>
  </si>
  <si>
    <t>借入金を営業活動でどの程度の期間で返済できるかを示す指標。</t>
  </si>
  <si>
    <t>利息支払能力を測る指標で、営業利益が利息支払額をどの程度カバーするか。</t>
  </si>
  <si>
    <t>10点: 50%以上 / 8点: 40%以上50%未満 / 6点: 30%以上40%未満 
 4点: 20%以上30%未満 / 2点: 10%以上20%未満 / 0点: 10%未満</t>
    <phoneticPr fontId="3"/>
  </si>
  <si>
    <t>10点: 200%以上 / 8点: 150%以上200%未満 / 
6点: 110%以上150%未満 / 4点: 90%以上110%未満 
 2点: 70%以上90%未満 / 0点: 70%未満</t>
    <phoneticPr fontId="3"/>
  </si>
  <si>
    <t>10点: 80%以下 / 8点: 80%以上100%以下 / 6点: 100%以上120%以下  4点: 120%以上150%以下 / 2点: 150%以上180%以下 / 0点: 180%以上</t>
    <phoneticPr fontId="3"/>
  </si>
  <si>
    <t>10点: 15%以上 / 8点: 10%以上15%未満 / 6点: 5%以上10%未満 
4点: 1%以上5%未満 / 2点: 0.1%以上1%未満 / 0点: 0%以下</t>
    <phoneticPr fontId="3"/>
  </si>
  <si>
    <t>10点: 15%以上 / 8点: 10%以上15%未満 / 6点: 5%以上10%未満 
 4点: 1%以上5%未満 / 2点: 0.1%以上1%未満 / 0点: 0%以下</t>
    <phoneticPr fontId="3"/>
  </si>
  <si>
    <t>（前期有形固定資産 - 当期有形固定資産）</t>
    <rPh sb="1" eb="3">
      <t>ゼンキ</t>
    </rPh>
    <rPh sb="3" eb="5">
      <t>ユウケイ</t>
    </rPh>
    <rPh sb="5" eb="7">
      <t>コテイ</t>
    </rPh>
    <rPh sb="7" eb="9">
      <t>シサン</t>
    </rPh>
    <rPh sb="12" eb="14">
      <t>トウキ</t>
    </rPh>
    <rPh sb="14" eb="16">
      <t>ユウケイ</t>
    </rPh>
    <rPh sb="16" eb="18">
      <t>コテイ</t>
    </rPh>
    <rPh sb="18" eb="20">
      <t>シサン</t>
    </rPh>
    <phoneticPr fontId="3"/>
  </si>
  <si>
    <t>税引後当期純利益</t>
    <rPh sb="2" eb="3">
      <t>アト</t>
    </rPh>
    <phoneticPr fontId="3"/>
  </si>
  <si>
    <t>（前期無形固定資産 - 当期無形固定資産）</t>
    <rPh sb="1" eb="3">
      <t>ゼンキ</t>
    </rPh>
    <rPh sb="3" eb="5">
      <t>ムケイ</t>
    </rPh>
    <rPh sb="12" eb="14">
      <t>トウキ</t>
    </rPh>
    <rPh sb="14" eb="16">
      <t>ムケイ</t>
    </rPh>
    <phoneticPr fontId="3"/>
  </si>
  <si>
    <t>10点: 5年以下 / 8点: 5年以上7年以下 / 6点: 7年以上9年以下 
4点: 9年以上12年以下 / 2点: 12年以上15年以下 / 0点: 15年以上もしくはマイナス</t>
    <phoneticPr fontId="3"/>
  </si>
  <si>
    <t>10点: 5倍以上 / 8点: 3倍以上5倍未満 / 6点: 2倍以上3倍未満 
4点: 1倍以上2倍未満 / 2点: 0.1倍以上1倍未満 / 0点: 0.1倍未満</t>
    <rPh sb="80" eb="81">
      <t>バイ</t>
    </rPh>
    <rPh sb="81" eb="83">
      <t>ミマン</t>
    </rPh>
    <phoneticPr fontId="3"/>
  </si>
  <si>
    <t>チェック項目</t>
    <rPh sb="4" eb="6">
      <t>コウモク</t>
    </rPh>
    <phoneticPr fontId="3"/>
  </si>
  <si>
    <t>純資産の合計を足したものと純資産合計が一致しているか？（前期）</t>
    <rPh sb="0" eb="3">
      <t>ジュンシサン</t>
    </rPh>
    <rPh sb="4" eb="6">
      <t>ゴウケイ</t>
    </rPh>
    <rPh sb="7" eb="8">
      <t>タ</t>
    </rPh>
    <rPh sb="13" eb="16">
      <t>ジュンシサン</t>
    </rPh>
    <rPh sb="16" eb="18">
      <t>ゴウケイ</t>
    </rPh>
    <rPh sb="19" eb="21">
      <t>イッチ</t>
    </rPh>
    <rPh sb="28" eb="30">
      <t>ゼンキ</t>
    </rPh>
    <phoneticPr fontId="3"/>
  </si>
  <si>
    <t>純資産の合計を足したものと純資産合計が一致しているか？（後期）</t>
    <rPh sb="0" eb="3">
      <t>ジュンシサン</t>
    </rPh>
    <rPh sb="4" eb="6">
      <t>ゴウケイ</t>
    </rPh>
    <rPh sb="7" eb="8">
      <t>タ</t>
    </rPh>
    <rPh sb="13" eb="16">
      <t>ジュンシサン</t>
    </rPh>
    <rPh sb="16" eb="18">
      <t>ゴウケイ</t>
    </rPh>
    <rPh sb="19" eb="21">
      <t>イッチ</t>
    </rPh>
    <rPh sb="28" eb="30">
      <t>コウキ</t>
    </rPh>
    <phoneticPr fontId="3"/>
  </si>
  <si>
    <t>当期の税引後当期純利益（入力分）と実際の当期決算書の税引後当期純利益の一致を確認</t>
    <rPh sb="0" eb="1">
      <t>トウ</t>
    </rPh>
    <phoneticPr fontId="3"/>
  </si>
  <si>
    <t>前期の税引後当期純利益（入力分）と実際の前期決算書の税引後当期純利益の一致を確認</t>
    <phoneticPr fontId="3"/>
  </si>
  <si>
    <t xml:space="preserve">当期の販売管理費（入力分）と実際の当期決算書の販売管理費の一致を確認	</t>
    <phoneticPr fontId="3"/>
  </si>
  <si>
    <t>前期の販売管理費（入力分）と実際の前期決算書の販売管理費の一致を確認</t>
    <phoneticPr fontId="3"/>
  </si>
  <si>
    <t>確認</t>
    <rPh sb="0" eb="2">
      <t>カクニン</t>
    </rPh>
    <phoneticPr fontId="3"/>
  </si>
  <si>
    <t>←０であることを確認</t>
  </si>
  <si>
    <t>←問題なければ☑を入力</t>
  </si>
  <si>
    <t>答え合わせ（Ⓢ～Ⓥ）</t>
    <phoneticPr fontId="3"/>
  </si>
  <si>
    <t>Ⓦとの差異</t>
  </si>
  <si>
    <t>決算書上の販管費合計</t>
    <rPh sb="0" eb="4">
      <t>ケッサンショジョウ</t>
    </rPh>
    <rPh sb="5" eb="8">
      <t>ハンカンヒ</t>
    </rPh>
    <rPh sb="8" eb="10">
      <t>ゴウケイ</t>
    </rPh>
    <phoneticPr fontId="3"/>
  </si>
  <si>
    <t>差異</t>
    <rPh sb="0" eb="2">
      <t>サイ</t>
    </rPh>
    <phoneticPr fontId="3"/>
  </si>
  <si>
    <t>割合</t>
    <rPh sb="0" eb="2">
      <t>ワリアイ</t>
    </rPh>
    <phoneticPr fontId="3"/>
  </si>
  <si>
    <t>合計点</t>
    <rPh sb="0" eb="3">
      <t>ゴウケイテン</t>
    </rPh>
    <phoneticPr fontId="3"/>
  </si>
  <si>
    <t>収益性</t>
    <phoneticPr fontId="3"/>
  </si>
  <si>
    <t>返済能力</t>
    <rPh sb="0" eb="2">
      <t>ヘンサイ</t>
    </rPh>
    <rPh sb="2" eb="4">
      <t>ノウリョク</t>
    </rPh>
    <phoneticPr fontId="3"/>
  </si>
  <si>
    <t>合計</t>
    <rPh sb="0" eb="2">
      <t>ゴウケイ</t>
    </rPh>
    <phoneticPr fontId="3"/>
  </si>
  <si>
    <t>収益性(30点）</t>
    <phoneticPr fontId="3"/>
  </si>
  <si>
    <t>自己資本比率</t>
  </si>
  <si>
    <t>流動比率</t>
  </si>
  <si>
    <t>固定長期適合率</t>
  </si>
  <si>
    <t>自己資本利益率
（ROE)</t>
    <rPh sb="0" eb="2">
      <t>ジコ</t>
    </rPh>
    <rPh sb="2" eb="4">
      <t>シホン</t>
    </rPh>
    <rPh sb="4" eb="6">
      <t>リエキ</t>
    </rPh>
    <rPh sb="6" eb="7">
      <t>リツ</t>
    </rPh>
    <phoneticPr fontId="3"/>
  </si>
  <si>
    <t>非常に安定した財務状態です。</t>
    <phoneticPr fontId="3"/>
  </si>
  <si>
    <t>健全な財務状態を保っています。</t>
  </si>
  <si>
    <t>財務状態には改善の余地があります。</t>
    <phoneticPr fontId="3"/>
  </si>
  <si>
    <t>財務状態に重大な問題があります。</t>
    <phoneticPr fontId="3"/>
  </si>
  <si>
    <t>前期比</t>
  </si>
  <si>
    <t>販売管理費内訳（詳細）</t>
  </si>
  <si>
    <t>支払手形</t>
  </si>
  <si>
    <t>①売上高合計</t>
  </si>
  <si>
    <t>㉓人財費</t>
  </si>
  <si>
    <t>預金</t>
  </si>
  <si>
    <t>②期首商品棚卸高</t>
  </si>
  <si>
    <t>Ⓐ現金･預金合計</t>
  </si>
  <si>
    <t>③当期商品仕入高</t>
  </si>
  <si>
    <t>雑給</t>
  </si>
  <si>
    <t>受取手形</t>
  </si>
  <si>
    <t>前受金</t>
  </si>
  <si>
    <t>④期末商品棚卸高</t>
  </si>
  <si>
    <t>賞与・退職金</t>
  </si>
  <si>
    <t>未払金・未払給与</t>
  </si>
  <si>
    <t>⑤売上原価＝②＋③－④</t>
  </si>
  <si>
    <t>法定福利費</t>
  </si>
  <si>
    <t>Ⓑ売上債権合計</t>
  </si>
  <si>
    <t>福利厚生費</t>
  </si>
  <si>
    <t>Ⓒ有価証券合計</t>
  </si>
  <si>
    <t>⑦（参考）粗利益率</t>
  </si>
  <si>
    <t>通勤旅費</t>
  </si>
  <si>
    <t>Ⓓ当座資産合計Ⓐ～Ⓒ</t>
  </si>
  <si>
    <t>⑧販売管理費計＝㉓～㉖</t>
  </si>
  <si>
    <t>採用教育費</t>
  </si>
  <si>
    <t>⑨営業利益金額＝⑥－⑧</t>
  </si>
  <si>
    <t>外注費・派遣外注費</t>
  </si>
  <si>
    <t>仕掛品・原材料</t>
  </si>
  <si>
    <t>⑩受取利息</t>
  </si>
  <si>
    <t>㉔顧客費</t>
  </si>
  <si>
    <t>広告宣伝費</t>
  </si>
  <si>
    <t>Ⓔ棚卸資産合計</t>
  </si>
  <si>
    <t>⑪雑収入</t>
  </si>
  <si>
    <t>仮払金</t>
  </si>
  <si>
    <t>⑫上記以外の営業外収益</t>
  </si>
  <si>
    <t>短期貸付金</t>
  </si>
  <si>
    <t>⑬営業外収益合計＝⑩～⑫</t>
  </si>
  <si>
    <t>販売促進費</t>
  </si>
  <si>
    <t>長期借入金（役員借入）</t>
  </si>
  <si>
    <t>⑭支払利息</t>
  </si>
  <si>
    <t>旅費交通費・車両費</t>
  </si>
  <si>
    <t>上記以外の流動資産</t>
  </si>
  <si>
    <t>長期借入金（外部調達）</t>
  </si>
  <si>
    <t>⑮上記以外の営業外費用</t>
  </si>
  <si>
    <t>荷造運賃</t>
  </si>
  <si>
    <t>Ⓕ他流動資産合計</t>
  </si>
  <si>
    <t>⑯営業外費用合計＝⑭⑮</t>
  </si>
  <si>
    <t>Ⓖ流動資産合計Ⓓ～Ⓕ</t>
  </si>
  <si>
    <t>㉕維持費</t>
    <phoneticPr fontId="3"/>
  </si>
  <si>
    <t>建物・付属設備・構築物</t>
  </si>
  <si>
    <t>⑱特別利益</t>
  </si>
  <si>
    <t>消耗品費・事務用品費</t>
  </si>
  <si>
    <t>機械・工具器具備品・車両運搬具</t>
  </si>
  <si>
    <t>⑲特別損失</t>
  </si>
  <si>
    <t>土地</t>
  </si>
  <si>
    <t>⑳税引前当期純利益＝⑰＋⑱-⑲</t>
  </si>
  <si>
    <t>水道光熱費</t>
  </si>
  <si>
    <t>上記以外の有形固定資産</t>
  </si>
  <si>
    <t>㉑法人税等</t>
  </si>
  <si>
    <t>Ⓗ有形固定資産計</t>
  </si>
  <si>
    <t>㉒当期純利益＝⑳－㉑</t>
  </si>
  <si>
    <t>リース料</t>
  </si>
  <si>
    <t>ソフトウエア</t>
  </si>
  <si>
    <t>地代家賃・賃借料</t>
  </si>
  <si>
    <t>上記以外の無形固定資産</t>
  </si>
  <si>
    <t>Ⓘ無形固定資産計</t>
  </si>
  <si>
    <t>投資有価証券</t>
  </si>
  <si>
    <t>その他維持費</t>
  </si>
  <si>
    <t>出資金</t>
  </si>
  <si>
    <t>販売管理費内訳（中分類）</t>
  </si>
  <si>
    <t>㉖その他経費</t>
  </si>
  <si>
    <t>租税公課</t>
  </si>
  <si>
    <t>敷金・差入保証金</t>
  </si>
  <si>
    <t>諸会費・寄付金</t>
  </si>
  <si>
    <t>長期前払費用</t>
  </si>
  <si>
    <t>支払手数料・顧問料</t>
  </si>
  <si>
    <t>その他保険料</t>
  </si>
  <si>
    <t>上記以外の投資等</t>
  </si>
  <si>
    <t>雑費等</t>
  </si>
  <si>
    <t>Ⓙ投資その他資産合計</t>
  </si>
  <si>
    <t>Ⓚ固定資産合計Ⓗ～Ⓙ</t>
  </si>
  <si>
    <t>Ⓦ純資産合計</t>
  </si>
  <si>
    <t>Ⓛ繰延資産合計</t>
  </si>
  <si>
    <t>Ⓜ資産合計ⒼⓀⓁ</t>
  </si>
  <si>
    <t>Ⓜ負債･純資産合計ⓇⓌ</t>
  </si>
  <si>
    <t>この状態を維持し、さらなる成長を目指しましょう。</t>
    <phoneticPr fontId="3"/>
  </si>
  <si>
    <t>安全性に課題があります。流動比率や資本構成の改善を検討してください。</t>
    <phoneticPr fontId="3"/>
  </si>
  <si>
    <t>収益性に課題があります。コスト削減や利益率向上を検討してください。</t>
    <phoneticPr fontId="3"/>
  </si>
  <si>
    <t>成長性に課題があります。新規市場の開拓や商品力強化を検討してください。</t>
    <phoneticPr fontId="3"/>
  </si>
  <si>
    <t>返済能力に改善が必要です。資金繰り計画を見直してください。</t>
    <phoneticPr fontId="3"/>
  </si>
  <si>
    <t>←０であることを確認
(0にならない場合は株主資本等変動計算書を確認）</t>
    <rPh sb="32" eb="34">
      <t>カクニン</t>
    </rPh>
    <phoneticPr fontId="3"/>
  </si>
  <si>
    <t>利益が出たからといって、必ずしても現預金（キャッシュ）が残るわけではありません。たとえば、営業利益が増加した場合でも、大規模な設備投資や配当金支払いが行われれば、現預金は減少する可能性があります。「現預金の増減理由」を把握して、財務戦略を考える材料にしましょう。</t>
  </si>
  <si>
    <t>純資産の変化を分析することは、会社のお金の安定性や成長の方向を把握するために重要です。純資産が増えれば、利益が積み上がり会社が健全に成長していることを意味します。一方で、減少している場合は、経営に課題がないか確認する必要があります。この分析を通じて、会社の現状を正確に理解し、今後の経営方針や計画を適切に判断できます。</t>
  </si>
  <si>
    <t>自己資本比率の変化を分析することは、会社の財務健全性を把握するために重要です。自己資本比率が高いほど、会社は借入れに依存せず、安定した資金調達ができていることを示します。逆に、自己資本比率が低下している場合、借入れが増えている可能性があり、財務リスクが高まっていることを意味します。</t>
  </si>
  <si>
    <t>流動比率の変化を見ると、会社が短期の支払いをどれだけ余裕を持ってできるかが分かります。流動比率が上がれば、支払い能力が高まったことを示し、下がれば、資金繰りに注意が必要かもしれません。定期的に確認して、健全な運営を目指しましょう。</t>
  </si>
  <si>
    <t>固定長期適合率を見ると、会社が固定資産を長期資金でどれだけしっかり賄えているかが分かります。この比率が低いほど、安定した資金で固定資産を支えている状態です。逆に高い場合は、短期資金に頼りすぎている可能性があり、財務の安定性に注意が必要です。適切なバランスを保つことが重要です。</t>
  </si>
  <si>
    <t>当期純利益が変化した要因を特定する事が重要です。改善された場合は【成功要因】を、悪化した場合は【失敗要因】を把握しておくことで今後の経営に役立てる事が出来ます。</t>
  </si>
  <si>
    <t>(営業利益 + 受取利息＋受取配当金) ÷ 支払利息</t>
    <rPh sb="8" eb="10">
      <t>ウケトリ</t>
    </rPh>
    <rPh sb="10" eb="12">
      <t>リソク</t>
    </rPh>
    <rPh sb="13" eb="15">
      <t>ウケトリ</t>
    </rPh>
    <rPh sb="15" eb="18">
      <t>ハイトウキン</t>
    </rPh>
    <phoneticPr fontId="3"/>
  </si>
  <si>
    <t>固定資産 ÷ (自己資本 + 固定負債) × 100</t>
    <rPh sb="15" eb="17">
      <t>コテイ</t>
    </rPh>
    <phoneticPr fontId="3"/>
  </si>
  <si>
    <t>固定負債 ÷ 営業キャッシュフロー</t>
    <rPh sb="0" eb="2">
      <t>コテイ</t>
    </rPh>
    <rPh sb="7" eb="9">
      <t>エイギョウ</t>
    </rPh>
    <phoneticPr fontId="3"/>
  </si>
  <si>
    <t>当期の税引後当期純利益と２期の純資産合計の増加分が一致しているか？</t>
    <rPh sb="0" eb="2">
      <t>トウキ</t>
    </rPh>
    <rPh sb="3" eb="6">
      <t>ゼイビキゴ</t>
    </rPh>
    <rPh sb="6" eb="11">
      <t>トウキジュンリエキ</t>
    </rPh>
    <rPh sb="13" eb="14">
      <t>キ</t>
    </rPh>
    <rPh sb="15" eb="20">
      <t>ジュンシサンゴウケイ</t>
    </rPh>
    <rPh sb="21" eb="23">
      <t>ゾウカ</t>
    </rPh>
    <rPh sb="23" eb="24">
      <t>ブン</t>
    </rPh>
    <rPh sb="25" eb="27">
      <t>イッチ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</si>
</sst>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quot;▲ &quot;#,##0"/>
    <numFmt numFmtId="177" formatCode="0&quot;月&quot;"/>
    <numFmt numFmtId="178" formatCode="0&quot;万&quot;&quot;円&quot;"/>
    <numFmt numFmtId="179" formatCode="0&quot;円&quot;"/>
    <numFmt numFmtId="180" formatCode="0.0%"/>
    <numFmt numFmtId="181" formatCode="0&quot;人&quot;"/>
    <numFmt numFmtId="182" formatCode="0_);[Red]\(0\)"/>
    <numFmt numFmtId="183" formatCode="#,##0\ &quot;万円&quot;"/>
    <numFmt numFmtId="184" formatCode="#,##0&quot;千円&quot;"/>
    <numFmt numFmtId="185" formatCode="0.00&quot;カ月&quot;"/>
    <numFmt numFmtId="186" formatCode="#,##0&quot;万円&quot;"/>
    <numFmt numFmtId="187" formatCode="0.0&quot;年&quot;"/>
    <numFmt numFmtId="188" formatCode="0.0&quot;倍&quot;"/>
    <numFmt numFmtId="189" formatCode="yyyy&quot;年&quot;m&quot;月&quot;d&quot;日&quot;;@"/>
    <numFmt numFmtId="190" formatCode="&quot;想&quot;&quot;定&quot;&quot;年&quot;&quot;収&quot;0&quot;万&quot;&quot;円&quot;&quot;の&quot;&quot;換&quot;&quot;算&quot;&quot;社&quot;&quot;員&quot;&quot;数&quot;"/>
    <numFmt numFmtId="191" formatCode="0.0&quot;人&quot;"/>
  </numFmts>
  <fonts count="60"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11"/>
      <color theme="1"/>
      <name val="ＭＳ Ｐゴシック"/>
      <family val="3"/>
      <charset val="128"/>
    </font>
    <font>
      <sz val="14"/>
      <name val="游ゴシック"/>
      <family val="3"/>
      <charset val="128"/>
      <scheme val="minor"/>
    </font>
    <font>
      <b/>
      <sz val="14"/>
      <name val="游ゴシック"/>
      <family val="3"/>
      <charset val="128"/>
      <scheme val="minor"/>
    </font>
    <font>
      <b/>
      <sz val="11"/>
      <color rgb="FFFF0000"/>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scheme val="minor"/>
    </font>
    <font>
      <b/>
      <sz val="20"/>
      <name val="游ゴシック"/>
      <family val="3"/>
      <charset val="128"/>
      <scheme val="minor"/>
    </font>
    <font>
      <b/>
      <sz val="14"/>
      <color theme="1"/>
      <name val="游ゴシック"/>
      <family val="3"/>
      <charset val="128"/>
      <scheme val="minor"/>
    </font>
    <font>
      <sz val="12"/>
      <color theme="1"/>
      <name val="游ゴシック"/>
      <family val="3"/>
      <charset val="128"/>
      <scheme val="minor"/>
    </font>
    <font>
      <sz val="16"/>
      <color theme="1"/>
      <name val="游ゴシック"/>
      <family val="3"/>
      <charset val="128"/>
      <scheme val="minor"/>
    </font>
    <font>
      <b/>
      <sz val="20"/>
      <color theme="1"/>
      <name val="游ゴシック"/>
      <family val="3"/>
      <charset val="128"/>
      <scheme val="minor"/>
    </font>
    <font>
      <b/>
      <sz val="18"/>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b/>
      <sz val="18"/>
      <name val="游ゴシック"/>
      <family val="3"/>
      <charset val="128"/>
      <scheme val="minor"/>
    </font>
    <font>
      <sz val="16"/>
      <name val="游ゴシック"/>
      <family val="3"/>
      <charset val="128"/>
      <scheme val="minor"/>
    </font>
    <font>
      <sz val="12"/>
      <name val="游ゴシック"/>
      <family val="3"/>
      <charset val="128"/>
      <scheme val="minor"/>
    </font>
    <font>
      <sz val="11"/>
      <color theme="1"/>
      <name val="游ゴシック"/>
      <family val="3"/>
      <charset val="128"/>
      <scheme val="minor"/>
    </font>
    <font>
      <i/>
      <u/>
      <sz val="12"/>
      <name val="游ゴシック"/>
      <family val="3"/>
      <charset val="128"/>
      <scheme val="minor"/>
    </font>
    <font>
      <b/>
      <sz val="36"/>
      <color theme="1"/>
      <name val="游ゴシック"/>
      <family val="3"/>
      <charset val="128"/>
      <scheme val="minor"/>
    </font>
    <font>
      <sz val="26"/>
      <name val="游ゴシック"/>
      <family val="3"/>
      <charset val="128"/>
      <scheme val="minor"/>
    </font>
    <font>
      <sz val="24"/>
      <name val="游ゴシック"/>
      <family val="3"/>
      <charset val="128"/>
      <scheme val="minor"/>
    </font>
    <font>
      <sz val="36"/>
      <name val="游ゴシック"/>
      <family val="3"/>
      <charset val="128"/>
      <scheme val="minor"/>
    </font>
    <font>
      <sz val="18"/>
      <name val="游ゴシック"/>
      <family val="3"/>
      <charset val="128"/>
      <scheme val="minor"/>
    </font>
    <font>
      <sz val="22"/>
      <name val="游ゴシック"/>
      <family val="3"/>
      <charset val="128"/>
      <scheme val="minor"/>
    </font>
    <font>
      <b/>
      <sz val="24"/>
      <color theme="1"/>
      <name val="游ゴシック"/>
      <family val="3"/>
      <charset val="128"/>
      <scheme val="minor"/>
    </font>
    <font>
      <b/>
      <sz val="16"/>
      <color rgb="FFFF0000"/>
      <name val="游ゴシック"/>
      <family val="3"/>
      <charset val="128"/>
      <scheme val="minor"/>
    </font>
    <font>
      <b/>
      <sz val="22"/>
      <color theme="1"/>
      <name val="游ゴシック"/>
      <family val="3"/>
      <charset val="128"/>
      <scheme val="minor"/>
    </font>
    <font>
      <b/>
      <sz val="72"/>
      <name val="游ゴシック"/>
      <family val="3"/>
      <charset val="128"/>
      <scheme val="minor"/>
    </font>
    <font>
      <b/>
      <sz val="36"/>
      <name val="游ゴシック"/>
      <family val="3"/>
      <charset val="128"/>
      <scheme val="minor"/>
    </font>
    <font>
      <b/>
      <u/>
      <sz val="18"/>
      <color theme="1"/>
      <name val="游ゴシック"/>
      <family val="3"/>
      <charset val="128"/>
      <scheme val="minor"/>
    </font>
    <font>
      <b/>
      <u/>
      <sz val="18"/>
      <name val="游ゴシック"/>
      <family val="3"/>
      <charset val="128"/>
      <scheme val="minor"/>
    </font>
    <font>
      <b/>
      <sz val="22"/>
      <name val="游ゴシック"/>
      <family val="3"/>
      <charset val="128"/>
      <scheme val="minor"/>
    </font>
    <font>
      <sz val="28"/>
      <name val="游ゴシック"/>
      <family val="3"/>
      <charset val="128"/>
      <scheme val="minor"/>
    </font>
    <font>
      <sz val="28"/>
      <color theme="1"/>
      <name val="游ゴシック"/>
      <family val="3"/>
      <charset val="128"/>
      <scheme val="minor"/>
    </font>
    <font>
      <b/>
      <sz val="28"/>
      <color theme="1"/>
      <name val="游ゴシック"/>
      <family val="3"/>
      <charset val="128"/>
      <scheme val="minor"/>
    </font>
    <font>
      <b/>
      <sz val="28"/>
      <color rgb="FFFF0000"/>
      <name val="游ゴシック"/>
      <family val="3"/>
      <charset val="128"/>
      <scheme val="minor"/>
    </font>
    <font>
      <b/>
      <sz val="28"/>
      <name val="游ゴシック"/>
      <family val="3"/>
      <charset val="128"/>
      <scheme val="minor"/>
    </font>
    <font>
      <sz val="6"/>
      <name val="ＭＳ Ｐゴシック"/>
      <family val="3"/>
      <charset val="128"/>
    </font>
    <font>
      <b/>
      <sz val="24"/>
      <name val="游ゴシック"/>
      <family val="3"/>
      <charset val="128"/>
      <scheme val="minor"/>
    </font>
    <font>
      <b/>
      <sz val="36"/>
      <color theme="1"/>
      <name val="ＭＳ Ｐゴシック"/>
      <family val="3"/>
      <charset val="128"/>
    </font>
    <font>
      <sz val="18"/>
      <color theme="1"/>
      <name val="游ゴシック"/>
      <family val="3"/>
      <charset val="128"/>
      <scheme val="minor"/>
    </font>
    <font>
      <b/>
      <sz val="22"/>
      <color theme="4"/>
      <name val="游ゴシック"/>
      <family val="3"/>
      <charset val="128"/>
      <scheme val="minor"/>
    </font>
    <font>
      <b/>
      <sz val="10"/>
      <color theme="1"/>
      <name val="游ゴシック"/>
      <family val="3"/>
      <charset val="128"/>
      <scheme val="minor"/>
    </font>
    <font>
      <sz val="14"/>
      <color theme="1"/>
      <name val="游ゴシック"/>
      <family val="3"/>
      <charset val="128"/>
      <scheme val="minor"/>
    </font>
    <font>
      <sz val="20"/>
      <color theme="1"/>
      <name val="游ゴシック"/>
      <family val="3"/>
      <charset val="128"/>
      <scheme val="minor"/>
    </font>
    <font>
      <sz val="24"/>
      <color theme="1"/>
      <name val="游ゴシック"/>
      <family val="3"/>
      <charset val="128"/>
      <scheme val="minor"/>
    </font>
    <font>
      <b/>
      <sz val="36"/>
      <color rgb="FFFF0000"/>
      <name val="游ゴシック"/>
      <family val="3"/>
      <charset val="128"/>
      <scheme val="minor"/>
    </font>
    <font>
      <sz val="48"/>
      <color theme="1"/>
      <name val="游ゴシック"/>
      <family val="3"/>
      <charset val="128"/>
      <scheme val="minor"/>
    </font>
    <font>
      <sz val="36"/>
      <color theme="1"/>
      <name val="ＭＳ Ｐゴシック"/>
      <family val="3"/>
      <charset val="128"/>
    </font>
    <font>
      <sz val="14"/>
      <color theme="1"/>
      <name val="游ゴシック"/>
      <family val="2"/>
      <charset val="128"/>
      <scheme val="minor"/>
    </font>
    <font>
      <sz val="20"/>
      <color theme="1"/>
      <name val="游ゴシック"/>
      <family val="2"/>
      <charset val="128"/>
      <scheme val="minor"/>
    </font>
    <font>
      <b/>
      <sz val="16"/>
      <color theme="0"/>
      <name val="游ゴシック"/>
      <family val="3"/>
      <charset val="128"/>
      <scheme val="minor"/>
    </font>
    <font>
      <b/>
      <sz val="12"/>
      <name val="游ゴシック"/>
      <family val="3"/>
      <charset val="128"/>
      <scheme val="minor"/>
    </font>
  </fonts>
  <fills count="32">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8"/>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5" tint="0.39997558519241921"/>
        <bgColor indexed="64"/>
      </patternFill>
    </fill>
  </fills>
  <borders count="211">
    <border>
      <left/>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style="thin">
        <color auto="1"/>
      </top>
      <bottom style="thin">
        <color auto="1"/>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auto="1"/>
      </top>
      <bottom style="medium">
        <color indexed="64"/>
      </bottom>
      <diagonal/>
    </border>
    <border>
      <left style="thin">
        <color indexed="64"/>
      </left>
      <right style="thin">
        <color indexed="64"/>
      </right>
      <top style="thin">
        <color indexed="64"/>
      </top>
      <bottom style="hair">
        <color indexed="64"/>
      </bottom>
      <diagonal/>
    </border>
    <border>
      <left style="double">
        <color indexed="64"/>
      </left>
      <right style="thin">
        <color indexed="64"/>
      </right>
      <top style="medium">
        <color indexed="64"/>
      </top>
      <bottom style="thin">
        <color indexed="64"/>
      </bottom>
      <diagonal/>
    </border>
    <border>
      <left style="medium">
        <color indexed="64"/>
      </left>
      <right/>
      <top style="medium">
        <color indexed="64"/>
      </top>
      <bottom style="thin">
        <color auto="1"/>
      </bottom>
      <diagonal/>
    </border>
    <border>
      <left style="medium">
        <color indexed="64"/>
      </left>
      <right/>
      <top style="thin">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medium">
        <color indexed="64"/>
      </right>
      <top/>
      <bottom/>
      <diagonal/>
    </border>
    <border>
      <left style="double">
        <color indexed="64"/>
      </left>
      <right style="thin">
        <color indexed="64"/>
      </right>
      <top/>
      <bottom/>
      <diagonal/>
    </border>
    <border>
      <left style="double">
        <color indexed="64"/>
      </left>
      <right style="thin">
        <color indexed="64"/>
      </right>
      <top style="thin">
        <color indexed="64"/>
      </top>
      <bottom style="hair">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medium">
        <color indexed="64"/>
      </left>
      <right/>
      <top style="hair">
        <color indexed="64"/>
      </top>
      <bottom style="double">
        <color indexed="64"/>
      </bottom>
      <diagonal/>
    </border>
    <border>
      <left style="medium">
        <color indexed="64"/>
      </left>
      <right/>
      <top style="hair">
        <color indexed="64"/>
      </top>
      <bottom style="hair">
        <color indexed="64"/>
      </bottom>
      <diagonal/>
    </border>
    <border>
      <left style="medium">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top style="thin">
        <color auto="1"/>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double">
        <color indexed="64"/>
      </left>
      <right/>
      <top/>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top/>
      <bottom style="hair">
        <color indexed="64"/>
      </bottom>
      <diagonal/>
    </border>
    <border>
      <left style="medium">
        <color indexed="64"/>
      </left>
      <right/>
      <top/>
      <bottom style="medium">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style="double">
        <color indexed="64"/>
      </left>
      <right style="thin">
        <color indexed="64"/>
      </right>
      <top style="thin">
        <color auto="1"/>
      </top>
      <bottom style="double">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double">
        <color indexed="64"/>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style="thin">
        <color indexed="64"/>
      </left>
      <right style="medium">
        <color indexed="64"/>
      </right>
      <top style="double">
        <color indexed="64"/>
      </top>
      <bottom/>
      <diagonal/>
    </border>
    <border>
      <left style="medium">
        <color indexed="64"/>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dotted">
        <color indexed="64"/>
      </left>
      <right style="medium">
        <color indexed="64"/>
      </right>
      <top style="thin">
        <color auto="1"/>
      </top>
      <bottom style="thin">
        <color indexed="64"/>
      </bottom>
      <diagonal/>
    </border>
    <border>
      <left/>
      <right/>
      <top/>
      <bottom style="hair">
        <color indexed="64"/>
      </bottom>
      <diagonal/>
    </border>
    <border>
      <left/>
      <right style="double">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style="thin">
        <color indexed="64"/>
      </bottom>
      <diagonal/>
    </border>
    <border>
      <left style="dotted">
        <color indexed="64"/>
      </left>
      <right style="double">
        <color indexed="64"/>
      </right>
      <top/>
      <bottom style="thin">
        <color indexed="64"/>
      </bottom>
      <diagonal/>
    </border>
    <border>
      <left style="dotted">
        <color indexed="64"/>
      </left>
      <right style="double">
        <color indexed="64"/>
      </right>
      <top style="hair">
        <color indexed="64"/>
      </top>
      <bottom style="thin">
        <color indexed="64"/>
      </bottom>
      <diagonal/>
    </border>
    <border>
      <left style="dotted">
        <color indexed="64"/>
      </left>
      <right style="double">
        <color indexed="64"/>
      </right>
      <top style="thin">
        <color indexed="64"/>
      </top>
      <bottom style="thin">
        <color indexed="64"/>
      </bottom>
      <diagonal/>
    </border>
    <border>
      <left style="dotted">
        <color indexed="64"/>
      </left>
      <right style="double">
        <color indexed="64"/>
      </right>
      <top style="hair">
        <color indexed="64"/>
      </top>
      <bottom style="hair">
        <color indexed="64"/>
      </bottom>
      <diagonal/>
    </border>
    <border>
      <left style="dotted">
        <color indexed="64"/>
      </left>
      <right style="double">
        <color indexed="64"/>
      </right>
      <top style="dotted">
        <color indexed="64"/>
      </top>
      <bottom style="dotted">
        <color indexed="64"/>
      </bottom>
      <diagonal/>
    </border>
    <border>
      <left style="dotted">
        <color indexed="64"/>
      </left>
      <right style="double">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bottom/>
      <diagonal/>
    </border>
    <border>
      <left style="dotted">
        <color indexed="64"/>
      </left>
      <right style="medium">
        <color indexed="64"/>
      </right>
      <top style="hair">
        <color indexed="64"/>
      </top>
      <bottom style="hair">
        <color indexed="64"/>
      </bottom>
      <diagonal/>
    </border>
    <border>
      <left style="dotted">
        <color indexed="64"/>
      </left>
      <right style="medium">
        <color indexed="64"/>
      </right>
      <top/>
      <bottom style="thin">
        <color indexed="64"/>
      </bottom>
      <diagonal/>
    </border>
    <border>
      <left style="dotted">
        <color indexed="64"/>
      </left>
      <right style="medium">
        <color indexed="64"/>
      </right>
      <top/>
      <bottom style="hair">
        <color indexed="64"/>
      </bottom>
      <diagonal/>
    </border>
    <border>
      <left style="dotted">
        <color indexed="64"/>
      </left>
      <right style="medium">
        <color indexed="64"/>
      </right>
      <top style="thin">
        <color indexed="64"/>
      </top>
      <bottom/>
      <diagonal/>
    </border>
    <border>
      <left style="dotted">
        <color indexed="64"/>
      </left>
      <right style="dotted">
        <color indexed="64"/>
      </right>
      <top style="thin">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style="double">
        <color indexed="64"/>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thin">
        <color auto="1"/>
      </bottom>
      <diagonal/>
    </border>
    <border>
      <left/>
      <right style="double">
        <color indexed="64"/>
      </right>
      <top/>
      <bottom/>
      <diagonal/>
    </border>
    <border>
      <left/>
      <right style="double">
        <color indexed="64"/>
      </right>
      <top style="hair">
        <color indexed="64"/>
      </top>
      <bottom style="thin">
        <color indexed="64"/>
      </bottom>
      <diagonal/>
    </border>
    <border>
      <left style="dotted">
        <color indexed="64"/>
      </left>
      <right style="dotted">
        <color indexed="64"/>
      </right>
      <top/>
      <bottom/>
      <diagonal/>
    </border>
    <border>
      <left/>
      <right style="double">
        <color indexed="64"/>
      </right>
      <top style="thin">
        <color auto="1"/>
      </top>
      <bottom style="hair">
        <color indexed="64"/>
      </bottom>
      <diagonal/>
    </border>
    <border>
      <left/>
      <right style="double">
        <color indexed="64"/>
      </right>
      <top style="hair">
        <color indexed="64"/>
      </top>
      <bottom style="hair">
        <color indexed="64"/>
      </bottom>
      <diagonal/>
    </border>
    <border>
      <left style="dotted">
        <color indexed="64"/>
      </left>
      <right style="double">
        <color indexed="64"/>
      </right>
      <top style="thin">
        <color indexed="64"/>
      </top>
      <bottom style="medium">
        <color indexed="64"/>
      </bottom>
      <diagonal/>
    </border>
    <border>
      <left style="dotted">
        <color indexed="64"/>
      </left>
      <right style="medium">
        <color indexed="64"/>
      </right>
      <top style="thin">
        <color indexed="64"/>
      </top>
      <bottom style="hair">
        <color indexed="64"/>
      </bottom>
      <diagonal/>
    </border>
    <border>
      <left style="dotted">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thin">
        <color indexed="64"/>
      </right>
      <top style="medium">
        <color indexed="64"/>
      </top>
      <bottom style="double">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style="thick">
        <color indexed="64"/>
      </left>
      <right style="thin">
        <color indexed="64"/>
      </right>
      <top style="thin">
        <color indexed="64"/>
      </top>
      <bottom style="thin">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style="thick">
        <color indexed="64"/>
      </right>
      <top/>
      <bottom style="thin">
        <color indexed="64"/>
      </bottom>
      <diagonal/>
    </border>
    <border>
      <left style="thick">
        <color indexed="64"/>
      </left>
      <right/>
      <top/>
      <bottom style="thin">
        <color indexed="64"/>
      </bottom>
      <diagonal/>
    </border>
    <border>
      <left/>
      <right style="thick">
        <color indexed="64"/>
      </right>
      <top style="thick">
        <color indexed="64"/>
      </top>
      <bottom/>
      <diagonal/>
    </border>
    <border>
      <left/>
      <right/>
      <top style="thick">
        <color indexed="64"/>
      </top>
      <bottom/>
      <diagonal/>
    </border>
    <border>
      <left style="thick">
        <color indexed="64"/>
      </left>
      <right/>
      <top style="thick">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medium">
        <color indexed="64"/>
      </top>
      <bottom style="medium">
        <color indexed="64"/>
      </bottom>
      <diagonal/>
    </border>
    <border>
      <left style="thin">
        <color indexed="64"/>
      </left>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right style="hair">
        <color indexed="64"/>
      </right>
      <top style="thin">
        <color indexed="64"/>
      </top>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dotted">
        <color indexed="64"/>
      </left>
      <right/>
      <top style="thin">
        <color indexed="64"/>
      </top>
      <bottom style="thin">
        <color indexed="64"/>
      </bottom>
      <diagonal/>
    </border>
  </borders>
  <cellStyleXfs count="1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1015">
    <xf numFmtId="0" fontId="0" fillId="0" borderId="0" xfId="0">
      <alignment vertical="center"/>
    </xf>
    <xf numFmtId="0" fontId="2" fillId="0" borderId="0" xfId="3" applyAlignment="1">
      <alignment vertical="center"/>
    </xf>
    <xf numFmtId="0" fontId="2" fillId="0" borderId="19" xfId="3" applyBorder="1" applyAlignment="1">
      <alignment horizontal="center" vertical="center"/>
    </xf>
    <xf numFmtId="0" fontId="9" fillId="0" borderId="0" xfId="4" applyFont="1" applyAlignment="1">
      <alignment vertical="top" shrinkToFit="1"/>
    </xf>
    <xf numFmtId="0" fontId="6" fillId="0" borderId="0" xfId="3" applyFont="1" applyAlignment="1">
      <alignment horizontal="center" vertical="center" shrinkToFit="1"/>
    </xf>
    <xf numFmtId="0" fontId="10" fillId="0" borderId="0" xfId="3" applyFont="1" applyAlignment="1">
      <alignment horizontal="center" vertical="center"/>
    </xf>
    <xf numFmtId="0" fontId="10" fillId="0" borderId="0" xfId="4" applyFont="1" applyAlignment="1">
      <alignment vertical="center" shrinkToFit="1"/>
    </xf>
    <xf numFmtId="0" fontId="10" fillId="0" borderId="0" xfId="3" applyFont="1" applyAlignment="1">
      <alignment vertical="center"/>
    </xf>
    <xf numFmtId="0" fontId="10" fillId="0" borderId="0" xfId="4" applyFont="1" applyAlignment="1">
      <alignment horizontal="center" vertical="center" shrinkToFit="1"/>
    </xf>
    <xf numFmtId="0" fontId="10" fillId="0" borderId="0" xfId="3" applyFont="1" applyAlignment="1">
      <alignment vertical="center" shrinkToFit="1"/>
    </xf>
    <xf numFmtId="0" fontId="10" fillId="0" borderId="0" xfId="3" applyFont="1" applyAlignment="1">
      <alignment horizontal="center" vertical="center" shrinkToFit="1"/>
    </xf>
    <xf numFmtId="0" fontId="10" fillId="0" borderId="19" xfId="4" applyFont="1" applyBorder="1" applyAlignment="1">
      <alignment horizontal="center" vertical="center" shrinkToFit="1"/>
    </xf>
    <xf numFmtId="0" fontId="10" fillId="0" borderId="91" xfId="3" applyFont="1" applyBorder="1" applyAlignment="1">
      <alignment vertical="center"/>
    </xf>
    <xf numFmtId="0" fontId="10" fillId="0" borderId="19" xfId="4" applyFont="1" applyBorder="1" applyAlignment="1">
      <alignment vertical="center" shrinkToFit="1"/>
    </xf>
    <xf numFmtId="0" fontId="6" fillId="6" borderId="19" xfId="4" applyFont="1" applyFill="1" applyBorder="1" applyAlignment="1">
      <alignment vertical="center" shrinkToFit="1"/>
    </xf>
    <xf numFmtId="0" fontId="5" fillId="0" borderId="19" xfId="4" applyFont="1" applyBorder="1" applyAlignment="1">
      <alignment horizontal="center" vertical="center" shrinkToFit="1"/>
    </xf>
    <xf numFmtId="0" fontId="5" fillId="0" borderId="19" xfId="4" applyFont="1" applyBorder="1" applyAlignment="1">
      <alignment vertical="center" shrinkToFit="1"/>
    </xf>
    <xf numFmtId="0" fontId="6" fillId="14" borderId="19" xfId="4" applyFont="1" applyFill="1" applyBorder="1" applyAlignment="1">
      <alignment vertical="center" shrinkToFit="1"/>
    </xf>
    <xf numFmtId="176" fontId="2" fillId="0" borderId="19" xfId="3" applyNumberFormat="1" applyBorder="1" applyAlignment="1">
      <alignment horizontal="center" vertical="center"/>
    </xf>
    <xf numFmtId="177" fontId="22" fillId="0" borderId="0" xfId="3" applyNumberFormat="1" applyFont="1" applyAlignment="1">
      <alignment vertical="top" shrinkToFit="1"/>
    </xf>
    <xf numFmtId="182" fontId="22" fillId="0" borderId="0" xfId="4" applyNumberFormat="1" applyFont="1" applyAlignment="1">
      <alignment horizontal="left" vertical="top" shrinkToFit="1"/>
    </xf>
    <xf numFmtId="0" fontId="22" fillId="0" borderId="0" xfId="4" applyFont="1" applyAlignment="1">
      <alignment horizontal="left" vertical="top" shrinkToFit="1"/>
    </xf>
    <xf numFmtId="0" fontId="22" fillId="0" borderId="0" xfId="3" applyFont="1" applyAlignment="1">
      <alignment vertical="center" shrinkToFit="1"/>
    </xf>
    <xf numFmtId="0" fontId="22" fillId="0" borderId="0" xfId="3" applyFont="1" applyAlignment="1">
      <alignment vertical="center"/>
    </xf>
    <xf numFmtId="49" fontId="22" fillId="0" borderId="0" xfId="3" applyNumberFormat="1" applyFont="1" applyAlignment="1">
      <alignment horizontal="center" vertical="center" shrinkToFit="1"/>
    </xf>
    <xf numFmtId="49" fontId="22" fillId="0" borderId="0" xfId="3" applyNumberFormat="1" applyFont="1" applyAlignment="1">
      <alignment horizontal="center" vertical="center"/>
    </xf>
    <xf numFmtId="179" fontId="22" fillId="0" borderId="0" xfId="3" applyNumberFormat="1" applyFont="1" applyAlignment="1">
      <alignment horizontal="center" vertical="center"/>
    </xf>
    <xf numFmtId="176" fontId="22" fillId="0" borderId="0" xfId="5" applyNumberFormat="1" applyFont="1" applyBorder="1" applyAlignment="1">
      <alignment vertical="center" shrinkToFit="1"/>
    </xf>
    <xf numFmtId="176" fontId="22" fillId="0" borderId="0" xfId="3" applyNumberFormat="1" applyFont="1" applyAlignment="1">
      <alignment vertical="center"/>
    </xf>
    <xf numFmtId="181" fontId="22" fillId="0" borderId="19" xfId="2" applyNumberFormat="1" applyFont="1" applyBorder="1" applyAlignment="1">
      <alignment horizontal="center" vertical="center"/>
    </xf>
    <xf numFmtId="179" fontId="22" fillId="0" borderId="0" xfId="3" applyNumberFormat="1" applyFont="1" applyAlignment="1">
      <alignment vertical="center"/>
    </xf>
    <xf numFmtId="180" fontId="22" fillId="0" borderId="0" xfId="2" applyNumberFormat="1" applyFont="1" applyBorder="1" applyAlignment="1">
      <alignment vertical="center" shrinkToFit="1"/>
    </xf>
    <xf numFmtId="178" fontId="22" fillId="0" borderId="19" xfId="2" applyNumberFormat="1" applyFont="1" applyBorder="1" applyAlignment="1">
      <alignment horizontal="center" vertical="center"/>
    </xf>
    <xf numFmtId="176" fontId="22" fillId="0" borderId="0" xfId="5" applyNumberFormat="1" applyFont="1" applyBorder="1" applyAlignment="1">
      <alignment horizontal="center" vertical="center" shrinkToFit="1"/>
    </xf>
    <xf numFmtId="180" fontId="22" fillId="0" borderId="19" xfId="2" applyNumberFormat="1" applyFont="1" applyBorder="1" applyAlignment="1">
      <alignment horizontal="center" vertical="center"/>
    </xf>
    <xf numFmtId="0" fontId="22" fillId="0" borderId="0" xfId="3" applyFont="1" applyAlignment="1">
      <alignment horizontal="center" vertical="center" shrinkToFit="1"/>
    </xf>
    <xf numFmtId="38" fontId="22" fillId="0" borderId="0" xfId="1" applyFont="1" applyFill="1" applyAlignment="1">
      <alignment vertical="center" shrinkToFit="1"/>
    </xf>
    <xf numFmtId="0" fontId="22" fillId="0" borderId="0" xfId="4" applyFont="1" applyAlignment="1">
      <alignment vertical="center" shrinkToFit="1"/>
    </xf>
    <xf numFmtId="0" fontId="22" fillId="0" borderId="0" xfId="4" applyFont="1" applyAlignment="1">
      <alignment horizontal="center" vertical="center"/>
    </xf>
    <xf numFmtId="0" fontId="24" fillId="0" borderId="0" xfId="3" applyFont="1" applyAlignment="1">
      <alignment horizontal="left" vertical="center" shrinkToFit="1"/>
    </xf>
    <xf numFmtId="0" fontId="22" fillId="0" borderId="0" xfId="4" applyFont="1" applyAlignment="1">
      <alignment horizontal="center" vertical="center" shrinkToFit="1"/>
    </xf>
    <xf numFmtId="176" fontId="23" fillId="0" borderId="90" xfId="7" applyNumberFormat="1" applyFont="1" applyBorder="1">
      <alignment vertical="center"/>
    </xf>
    <xf numFmtId="176" fontId="23" fillId="0" borderId="91" xfId="7" applyNumberFormat="1" applyFont="1" applyBorder="1">
      <alignment vertical="center"/>
    </xf>
    <xf numFmtId="176" fontId="23" fillId="0" borderId="92" xfId="7" applyNumberFormat="1" applyFont="1" applyBorder="1">
      <alignment vertical="center"/>
    </xf>
    <xf numFmtId="176" fontId="23" fillId="0" borderId="0" xfId="7" applyNumberFormat="1" applyFont="1">
      <alignment vertical="center"/>
    </xf>
    <xf numFmtId="0" fontId="26" fillId="0" borderId="0" xfId="10" applyFont="1"/>
    <xf numFmtId="0" fontId="26" fillId="0" borderId="39" xfId="10" applyFont="1" applyBorder="1"/>
    <xf numFmtId="176" fontId="23" fillId="0" borderId="89" xfId="7" applyNumberFormat="1" applyFont="1" applyBorder="1">
      <alignment vertical="center"/>
    </xf>
    <xf numFmtId="0" fontId="10" fillId="0" borderId="89" xfId="10" applyFont="1" applyBorder="1"/>
    <xf numFmtId="0" fontId="10" fillId="0" borderId="0" xfId="10" applyFont="1"/>
    <xf numFmtId="0" fontId="27" fillId="0" borderId="0" xfId="10" applyFont="1"/>
    <xf numFmtId="0" fontId="10" fillId="0" borderId="39" xfId="10" applyFont="1" applyBorder="1"/>
    <xf numFmtId="0" fontId="10" fillId="0" borderId="0" xfId="10" applyFont="1" applyAlignment="1" applyProtection="1">
      <alignment vertical="center"/>
      <protection locked="0"/>
    </xf>
    <xf numFmtId="0" fontId="28" fillId="0" borderId="89" xfId="10" applyFont="1" applyBorder="1"/>
    <xf numFmtId="0" fontId="28" fillId="0" borderId="0" xfId="10" applyFont="1"/>
    <xf numFmtId="0" fontId="28" fillId="0" borderId="39" xfId="10" applyFont="1" applyBorder="1"/>
    <xf numFmtId="0" fontId="28" fillId="0" borderId="0" xfId="10" applyFont="1" applyAlignment="1">
      <alignment horizontal="center"/>
    </xf>
    <xf numFmtId="38" fontId="28" fillId="0" borderId="0" xfId="10" applyNumberFormat="1" applyFont="1" applyAlignment="1">
      <alignment horizontal="center"/>
    </xf>
    <xf numFmtId="38" fontId="26" fillId="0" borderId="0" xfId="10" applyNumberFormat="1" applyFont="1" applyAlignment="1">
      <alignment vertical="center"/>
    </xf>
    <xf numFmtId="38" fontId="26" fillId="0" borderId="39" xfId="10" applyNumberFormat="1" applyFont="1" applyBorder="1" applyAlignment="1">
      <alignment vertical="center"/>
    </xf>
    <xf numFmtId="0" fontId="29" fillId="0" borderId="89" xfId="10" applyFont="1" applyBorder="1" applyAlignment="1">
      <alignment horizontal="left"/>
    </xf>
    <xf numFmtId="0" fontId="29" fillId="0" borderId="0" xfId="10" applyFont="1"/>
    <xf numFmtId="0" fontId="5" fillId="0" borderId="89" xfId="10" applyFont="1" applyBorder="1" applyAlignment="1">
      <alignment horizontal="right"/>
    </xf>
    <xf numFmtId="0" fontId="21" fillId="0" borderId="0" xfId="10" applyFont="1" applyAlignment="1">
      <alignment vertical="center"/>
    </xf>
    <xf numFmtId="0" fontId="5" fillId="0" borderId="0" xfId="10" applyFont="1" applyAlignment="1">
      <alignment vertical="center"/>
    </xf>
    <xf numFmtId="49" fontId="5" fillId="0" borderId="0" xfId="10" applyNumberFormat="1" applyFont="1" applyAlignment="1">
      <alignment vertical="center"/>
    </xf>
    <xf numFmtId="0" fontId="5" fillId="0" borderId="0" xfId="10" applyFont="1"/>
    <xf numFmtId="0" fontId="26" fillId="0" borderId="0" xfId="10" applyFont="1" applyAlignment="1">
      <alignment vertical="center"/>
    </xf>
    <xf numFmtId="49" fontId="5" fillId="0" borderId="0" xfId="10" applyNumberFormat="1" applyFont="1"/>
    <xf numFmtId="0" fontId="22" fillId="0" borderId="0" xfId="10" applyFont="1" applyAlignment="1">
      <alignment horizontal="center" vertical="center"/>
    </xf>
    <xf numFmtId="176" fontId="14" fillId="0" borderId="0" xfId="7" applyNumberFormat="1" applyFont="1">
      <alignment vertical="center"/>
    </xf>
    <xf numFmtId="176" fontId="23" fillId="0" borderId="74" xfId="7" applyNumberFormat="1" applyFont="1" applyBorder="1">
      <alignment vertical="center"/>
    </xf>
    <xf numFmtId="176" fontId="23" fillId="0" borderId="55" xfId="7" applyNumberFormat="1" applyFont="1" applyBorder="1">
      <alignment vertical="center"/>
    </xf>
    <xf numFmtId="0" fontId="10" fillId="0" borderId="55" xfId="10" applyFont="1" applyBorder="1"/>
    <xf numFmtId="0" fontId="10" fillId="0" borderId="93" xfId="10" applyFont="1" applyBorder="1"/>
    <xf numFmtId="176" fontId="22" fillId="0" borderId="0" xfId="2" applyNumberFormat="1" applyFont="1" applyAlignment="1">
      <alignment vertical="center"/>
    </xf>
    <xf numFmtId="9" fontId="22" fillId="0" borderId="0" xfId="2" applyFont="1" applyAlignment="1">
      <alignment vertical="center"/>
    </xf>
    <xf numFmtId="180" fontId="22" fillId="0" borderId="0" xfId="2" applyNumberFormat="1" applyFont="1" applyAlignment="1">
      <alignment vertical="center"/>
    </xf>
    <xf numFmtId="38" fontId="16" fillId="3" borderId="20" xfId="1" applyFont="1" applyFill="1" applyBorder="1" applyAlignment="1">
      <alignment horizontal="center" vertical="center"/>
    </xf>
    <xf numFmtId="38" fontId="16" fillId="3" borderId="58" xfId="1" applyFont="1" applyFill="1" applyBorder="1" applyAlignment="1">
      <alignment horizontal="center" vertical="center"/>
    </xf>
    <xf numFmtId="0" fontId="14" fillId="0" borderId="59" xfId="0" applyFont="1" applyBorder="1">
      <alignment vertical="center"/>
    </xf>
    <xf numFmtId="0" fontId="14" fillId="0" borderId="0" xfId="0" applyFont="1">
      <alignment vertical="center"/>
    </xf>
    <xf numFmtId="0" fontId="0" fillId="0" borderId="0" xfId="0" applyAlignment="1">
      <alignment horizontal="right" vertical="center"/>
    </xf>
    <xf numFmtId="182" fontId="20" fillId="0" borderId="0" xfId="4" applyNumberFormat="1" applyFont="1" applyAlignment="1">
      <alignment horizontal="left" vertical="top" shrinkToFit="1"/>
    </xf>
    <xf numFmtId="0" fontId="39" fillId="0" borderId="0" xfId="13" applyFont="1"/>
    <xf numFmtId="38" fontId="39" fillId="0" borderId="0" xfId="13" applyNumberFormat="1" applyFont="1" applyAlignment="1">
      <alignment wrapText="1"/>
    </xf>
    <xf numFmtId="49" fontId="39" fillId="0" borderId="0" xfId="13" applyNumberFormat="1" applyFont="1"/>
    <xf numFmtId="0" fontId="39" fillId="0" borderId="0" xfId="13" applyFont="1" applyAlignment="1">
      <alignment vertical="top"/>
    </xf>
    <xf numFmtId="0" fontId="39" fillId="0" borderId="20" xfId="13" applyFont="1" applyBorder="1"/>
    <xf numFmtId="0" fontId="39" fillId="0" borderId="27" xfId="13" applyFont="1" applyBorder="1"/>
    <xf numFmtId="184" fontId="39" fillId="0" borderId="0" xfId="13" applyNumberFormat="1" applyFont="1"/>
    <xf numFmtId="0" fontId="39" fillId="0" borderId="26" xfId="13" applyFont="1" applyBorder="1"/>
    <xf numFmtId="0" fontId="39" fillId="0" borderId="63" xfId="13" applyFont="1" applyBorder="1"/>
    <xf numFmtId="0" fontId="39" fillId="0" borderId="62" xfId="13" applyFont="1" applyBorder="1"/>
    <xf numFmtId="0" fontId="43" fillId="0" borderId="0" xfId="13" applyFont="1" applyAlignment="1">
      <alignment vertical="center"/>
    </xf>
    <xf numFmtId="0" fontId="43" fillId="0" borderId="63" xfId="13" applyFont="1" applyBorder="1" applyAlignment="1">
      <alignment vertical="center"/>
    </xf>
    <xf numFmtId="0" fontId="43" fillId="0" borderId="62" xfId="13" applyFont="1" applyBorder="1" applyAlignment="1">
      <alignment vertical="center"/>
    </xf>
    <xf numFmtId="0" fontId="39" fillId="0" borderId="58" xfId="13" applyFont="1" applyBorder="1"/>
    <xf numFmtId="0" fontId="43" fillId="0" borderId="20" xfId="13" applyFont="1" applyBorder="1" applyAlignment="1">
      <alignment vertical="center"/>
    </xf>
    <xf numFmtId="180" fontId="40" fillId="0" borderId="0" xfId="14" applyNumberFormat="1" applyFont="1" applyBorder="1" applyAlignment="1">
      <alignment horizontal="center" vertical="center" shrinkToFit="1"/>
    </xf>
    <xf numFmtId="179" fontId="40" fillId="0" borderId="0" xfId="13" applyNumberFormat="1" applyFont="1" applyAlignment="1">
      <alignment horizontal="center" vertical="center" shrinkToFit="1"/>
    </xf>
    <xf numFmtId="0" fontId="39" fillId="0" borderId="65" xfId="13" applyFont="1" applyBorder="1"/>
    <xf numFmtId="0" fontId="39" fillId="0" borderId="67" xfId="13" applyFont="1" applyBorder="1"/>
    <xf numFmtId="0" fontId="39" fillId="0" borderId="57" xfId="13" applyFont="1" applyBorder="1"/>
    <xf numFmtId="0" fontId="39" fillId="0" borderId="99" xfId="13" applyFont="1" applyBorder="1"/>
    <xf numFmtId="0" fontId="39" fillId="0" borderId="31" xfId="13" applyFont="1" applyBorder="1"/>
    <xf numFmtId="179" fontId="41" fillId="0" borderId="0" xfId="13" applyNumberFormat="1" applyFont="1" applyAlignment="1">
      <alignment vertical="center" shrinkToFit="1"/>
    </xf>
    <xf numFmtId="0" fontId="28" fillId="0" borderId="0" xfId="13" applyFont="1"/>
    <xf numFmtId="179" fontId="25" fillId="0" borderId="0" xfId="13" applyNumberFormat="1" applyFont="1" applyAlignment="1">
      <alignment vertical="center" shrinkToFit="1"/>
    </xf>
    <xf numFmtId="182" fontId="20" fillId="0" borderId="0" xfId="4" applyNumberFormat="1" applyFont="1" applyAlignment="1">
      <alignment vertical="top" shrinkToFit="1"/>
    </xf>
    <xf numFmtId="0" fontId="5" fillId="0" borderId="65" xfId="10" applyFont="1" applyBorder="1" applyAlignment="1">
      <alignment vertical="center"/>
    </xf>
    <xf numFmtId="0" fontId="5" fillId="0" borderId="67" xfId="10" applyFont="1" applyBorder="1" applyAlignment="1">
      <alignment vertical="center"/>
    </xf>
    <xf numFmtId="176" fontId="14" fillId="0" borderId="62" xfId="7" applyNumberFormat="1" applyFont="1" applyBorder="1">
      <alignment vertical="center"/>
    </xf>
    <xf numFmtId="176" fontId="14" fillId="0" borderId="26" xfId="7" applyNumberFormat="1" applyFont="1" applyBorder="1">
      <alignment vertical="center"/>
    </xf>
    <xf numFmtId="176" fontId="14" fillId="0" borderId="63" xfId="7" applyNumberFormat="1" applyFont="1" applyBorder="1">
      <alignment vertical="center"/>
    </xf>
    <xf numFmtId="0" fontId="10" fillId="0" borderId="162" xfId="10" applyFont="1" applyBorder="1"/>
    <xf numFmtId="176" fontId="23" fillId="0" borderId="177" xfId="7" applyNumberFormat="1" applyFont="1" applyBorder="1">
      <alignment vertical="center"/>
    </xf>
    <xf numFmtId="0" fontId="5" fillId="0" borderId="0" xfId="10" applyFont="1" applyAlignment="1">
      <alignment horizontal="right"/>
    </xf>
    <xf numFmtId="0" fontId="29" fillId="0" borderId="0" xfId="10" applyFont="1" applyAlignment="1">
      <alignment horizontal="left"/>
    </xf>
    <xf numFmtId="0" fontId="10" fillId="0" borderId="62" xfId="10" applyFont="1" applyBorder="1"/>
    <xf numFmtId="176" fontId="23" fillId="0" borderId="20" xfId="7" applyNumberFormat="1" applyFont="1" applyBorder="1">
      <alignment vertical="center"/>
    </xf>
    <xf numFmtId="176" fontId="23" fillId="0" borderId="58" xfId="7" applyNumberFormat="1" applyFont="1" applyBorder="1">
      <alignment vertical="center"/>
    </xf>
    <xf numFmtId="0" fontId="15" fillId="0" borderId="0" xfId="0" applyFont="1">
      <alignment vertical="center"/>
    </xf>
    <xf numFmtId="186" fontId="31" fillId="0" borderId="0" xfId="7" applyNumberFormat="1" applyFont="1">
      <alignment vertical="center"/>
    </xf>
    <xf numFmtId="176" fontId="52" fillId="0" borderId="0" xfId="7" applyNumberFormat="1" applyFont="1">
      <alignment vertical="center"/>
    </xf>
    <xf numFmtId="176" fontId="53" fillId="0" borderId="0" xfId="7" applyNumberFormat="1" applyFont="1">
      <alignment vertical="center"/>
    </xf>
    <xf numFmtId="176" fontId="54" fillId="0" borderId="0" xfId="7" applyNumberFormat="1" applyFont="1">
      <alignment vertical="center"/>
    </xf>
    <xf numFmtId="0" fontId="0" fillId="0" borderId="0" xfId="0" applyAlignment="1">
      <alignment horizontal="center" vertical="center"/>
    </xf>
    <xf numFmtId="0" fontId="17" fillId="0" borderId="19" xfId="0" applyFont="1" applyBorder="1" applyAlignment="1">
      <alignment horizontal="center" vertical="center" wrapText="1"/>
    </xf>
    <xf numFmtId="0" fontId="51" fillId="0" borderId="0" xfId="0" applyFont="1">
      <alignment vertical="center"/>
    </xf>
    <xf numFmtId="0" fontId="51" fillId="0" borderId="0" xfId="0" applyFont="1" applyAlignment="1">
      <alignment horizontal="left" vertical="center" indent="1"/>
    </xf>
    <xf numFmtId="0" fontId="15" fillId="0" borderId="0" xfId="0" applyFont="1" applyAlignment="1">
      <alignment horizontal="left" vertical="center" indent="1"/>
    </xf>
    <xf numFmtId="0" fontId="51" fillId="0" borderId="0" xfId="0" applyFont="1" applyAlignment="1">
      <alignment horizontal="left" vertical="center" indent="2"/>
    </xf>
    <xf numFmtId="0" fontId="0" fillId="0" borderId="19" xfId="0" applyBorder="1">
      <alignment vertical="center"/>
    </xf>
    <xf numFmtId="0" fontId="0" fillId="0" borderId="9" xfId="0" applyBorder="1">
      <alignment vertical="center"/>
    </xf>
    <xf numFmtId="183" fontId="0" fillId="0" borderId="19" xfId="0" applyNumberFormat="1" applyBorder="1">
      <alignment vertical="center"/>
    </xf>
    <xf numFmtId="186" fontId="0" fillId="0" borderId="19" xfId="0" applyNumberFormat="1" applyBorder="1">
      <alignment vertical="center"/>
    </xf>
    <xf numFmtId="0" fontId="0" fillId="0" borderId="20" xfId="0" applyBorder="1">
      <alignment vertical="center"/>
    </xf>
    <xf numFmtId="0" fontId="12" fillId="5" borderId="19" xfId="0" applyFont="1" applyFill="1" applyBorder="1" applyAlignment="1">
      <alignment horizontal="center" vertical="center" wrapText="1"/>
    </xf>
    <xf numFmtId="183" fontId="0" fillId="0" borderId="19" xfId="1" applyNumberFormat="1" applyFont="1" applyBorder="1" applyAlignment="1">
      <alignment vertical="center"/>
    </xf>
    <xf numFmtId="0" fontId="10" fillId="0" borderId="20" xfId="10" applyFont="1" applyBorder="1"/>
    <xf numFmtId="0" fontId="28" fillId="0" borderId="20" xfId="10" applyFont="1" applyBorder="1"/>
    <xf numFmtId="0" fontId="30" fillId="0" borderId="0" xfId="10" applyFont="1" applyAlignment="1">
      <alignment vertical="center"/>
    </xf>
    <xf numFmtId="0" fontId="5" fillId="0" borderId="117" xfId="10" applyFont="1" applyBorder="1" applyAlignment="1">
      <alignment vertical="center"/>
    </xf>
    <xf numFmtId="0" fontId="10" fillId="0" borderId="117" xfId="10" applyFont="1" applyBorder="1"/>
    <xf numFmtId="0" fontId="27" fillId="0" borderId="117" xfId="10" applyFont="1" applyBorder="1"/>
    <xf numFmtId="176" fontId="23" fillId="0" borderId="117" xfId="7" applyNumberFormat="1" applyFont="1" applyBorder="1">
      <alignment vertical="center"/>
    </xf>
    <xf numFmtId="0" fontId="29" fillId="0" borderId="117" xfId="10" applyFont="1" applyBorder="1"/>
    <xf numFmtId="0" fontId="6" fillId="0" borderId="117" xfId="10" applyFont="1" applyBorder="1" applyAlignment="1">
      <alignment horizontal="center"/>
    </xf>
    <xf numFmtId="0" fontId="9" fillId="0" borderId="0" xfId="10" applyFont="1" applyAlignment="1">
      <alignment horizontal="center"/>
    </xf>
    <xf numFmtId="0" fontId="6" fillId="0" borderId="0" xfId="10" applyFont="1" applyAlignment="1">
      <alignment horizontal="center" vertical="center"/>
    </xf>
    <xf numFmtId="49" fontId="6" fillId="0" borderId="0" xfId="10" applyNumberFormat="1" applyFont="1" applyAlignment="1">
      <alignment horizontal="center" vertical="center"/>
    </xf>
    <xf numFmtId="0" fontId="18" fillId="0" borderId="91" xfId="0" applyFont="1" applyBorder="1" applyAlignment="1">
      <alignment vertical="center" wrapText="1"/>
    </xf>
    <xf numFmtId="0" fontId="5" fillId="0" borderId="20" xfId="10" applyFont="1" applyBorder="1" applyAlignment="1">
      <alignment horizontal="right"/>
    </xf>
    <xf numFmtId="0" fontId="29" fillId="0" borderId="20" xfId="10" applyFont="1" applyBorder="1" applyAlignment="1">
      <alignment horizontal="left"/>
    </xf>
    <xf numFmtId="0" fontId="50" fillId="0" borderId="0" xfId="0" applyFont="1" applyAlignment="1">
      <alignment horizontal="center" vertical="center"/>
    </xf>
    <xf numFmtId="0" fontId="50" fillId="0" borderId="19" xfId="0" applyFont="1" applyBorder="1" applyAlignment="1">
      <alignment horizontal="center" vertical="center" wrapText="1"/>
    </xf>
    <xf numFmtId="0" fontId="50" fillId="0" borderId="19" xfId="0" applyFont="1" applyBorder="1" applyAlignment="1">
      <alignment horizontal="left" vertical="center" wrapText="1"/>
    </xf>
    <xf numFmtId="0" fontId="50" fillId="0" borderId="31" xfId="0" applyFont="1" applyBorder="1" applyAlignment="1">
      <alignment horizontal="left" vertical="center" wrapText="1"/>
    </xf>
    <xf numFmtId="0" fontId="50" fillId="0" borderId="31" xfId="0" applyFont="1" applyBorder="1" applyAlignment="1">
      <alignment horizontal="center" vertical="center" wrapText="1"/>
    </xf>
    <xf numFmtId="0" fontId="12" fillId="6" borderId="186" xfId="0" applyFont="1" applyFill="1" applyBorder="1" applyAlignment="1">
      <alignment horizontal="center" vertical="center" wrapText="1"/>
    </xf>
    <xf numFmtId="0" fontId="12" fillId="6" borderId="108" xfId="0" applyFont="1" applyFill="1" applyBorder="1" applyAlignment="1">
      <alignment horizontal="center" vertical="center" wrapText="1"/>
    </xf>
    <xf numFmtId="0" fontId="12" fillId="6" borderId="102" xfId="0" applyFont="1" applyFill="1" applyBorder="1" applyAlignment="1">
      <alignment horizontal="center" vertical="center" wrapText="1"/>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88" xfId="0" applyFont="1" applyBorder="1" applyAlignment="1">
      <alignment horizontal="center" vertical="center" wrapText="1"/>
    </xf>
    <xf numFmtId="0" fontId="50" fillId="0" borderId="189" xfId="0" applyFont="1" applyBorder="1" applyAlignment="1">
      <alignment horizontal="left" vertical="center" wrapText="1"/>
    </xf>
    <xf numFmtId="0" fontId="50" fillId="0" borderId="189" xfId="0" applyFont="1" applyBorder="1" applyAlignment="1">
      <alignment horizontal="center" vertical="center" wrapText="1"/>
    </xf>
    <xf numFmtId="0" fontId="12" fillId="0" borderId="102" xfId="0" applyFont="1" applyBorder="1" applyAlignment="1">
      <alignment horizontal="center" vertical="center" wrapText="1"/>
    </xf>
    <xf numFmtId="0" fontId="50" fillId="0" borderId="186" xfId="0" applyFont="1" applyBorder="1" applyAlignment="1">
      <alignment horizontal="left" vertical="center" wrapText="1"/>
    </xf>
    <xf numFmtId="0" fontId="50" fillId="0" borderId="186" xfId="0" applyFont="1" applyBorder="1" applyAlignment="1">
      <alignment horizontal="center" vertical="center" wrapText="1"/>
    </xf>
    <xf numFmtId="182" fontId="20" fillId="0" borderId="55" xfId="4" applyNumberFormat="1" applyFont="1" applyBorder="1" applyAlignment="1">
      <alignment vertical="top" shrinkToFit="1"/>
    </xf>
    <xf numFmtId="182" fontId="9" fillId="0" borderId="0" xfId="4" applyNumberFormat="1" applyFont="1" applyAlignment="1">
      <alignment vertical="top" shrinkToFit="1"/>
    </xf>
    <xf numFmtId="0" fontId="0" fillId="0" borderId="19" xfId="0" applyBorder="1" applyAlignment="1">
      <alignment horizontal="center" vertical="center"/>
    </xf>
    <xf numFmtId="0" fontId="0" fillId="5" borderId="19" xfId="0" applyFill="1" applyBorder="1" applyAlignment="1">
      <alignment horizontal="center" vertical="center"/>
    </xf>
    <xf numFmtId="0" fontId="22" fillId="0" borderId="19" xfId="4" applyFont="1" applyBorder="1" applyAlignment="1">
      <alignment horizontal="center" vertical="center"/>
    </xf>
    <xf numFmtId="0" fontId="5" fillId="0" borderId="0" xfId="10" applyFont="1" applyAlignment="1">
      <alignment horizontal="center" vertical="center"/>
    </xf>
    <xf numFmtId="176" fontId="23" fillId="0" borderId="0" xfId="7" applyNumberFormat="1" applyFont="1" applyAlignment="1">
      <alignment horizontal="center" vertical="center"/>
    </xf>
    <xf numFmtId="176" fontId="29" fillId="0" borderId="0" xfId="10" applyNumberFormat="1" applyFont="1" applyAlignment="1">
      <alignment horizontal="center" vertical="center"/>
    </xf>
    <xf numFmtId="0" fontId="29" fillId="0" borderId="0" xfId="10" applyFont="1" applyAlignment="1">
      <alignment vertical="center"/>
    </xf>
    <xf numFmtId="182" fontId="59" fillId="0" borderId="0" xfId="4" applyNumberFormat="1" applyFont="1" applyAlignment="1">
      <alignment horizontal="center" vertical="center" wrapText="1" shrinkToFit="1"/>
    </xf>
    <xf numFmtId="182" fontId="10" fillId="0" borderId="0" xfId="4" applyNumberFormat="1" applyFont="1" applyAlignment="1">
      <alignment horizontal="left" vertical="center" wrapText="1" shrinkToFit="1"/>
    </xf>
    <xf numFmtId="0" fontId="17" fillId="13" borderId="0" xfId="0" applyFont="1" applyFill="1" applyAlignment="1">
      <alignment horizontal="center" vertical="center" wrapText="1"/>
    </xf>
    <xf numFmtId="0" fontId="0" fillId="13" borderId="0" xfId="0" applyFill="1" applyAlignment="1">
      <alignment horizontal="lef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left" vertical="center" wrapText="1"/>
    </xf>
    <xf numFmtId="0" fontId="22" fillId="0" borderId="14" xfId="4" applyFont="1" applyBorder="1" applyAlignment="1">
      <alignment horizontal="center" vertical="center" shrinkToFit="1"/>
    </xf>
    <xf numFmtId="49" fontId="22" fillId="0" borderId="78" xfId="4" applyNumberFormat="1" applyFont="1" applyBorder="1" applyAlignment="1">
      <alignment horizontal="center" vertical="center" shrinkToFit="1"/>
    </xf>
    <xf numFmtId="49" fontId="22" fillId="0" borderId="56" xfId="4" applyNumberFormat="1" applyFont="1" applyBorder="1" applyAlignment="1">
      <alignment horizontal="center" vertical="center" shrinkToFit="1"/>
    </xf>
    <xf numFmtId="49" fontId="22" fillId="0" borderId="130" xfId="4" applyNumberFormat="1" applyFont="1" applyBorder="1" applyAlignment="1">
      <alignment horizontal="center" vertical="center" shrinkToFit="1"/>
    </xf>
    <xf numFmtId="49" fontId="22" fillId="0" borderId="34" xfId="4" applyNumberFormat="1" applyFont="1" applyBorder="1" applyAlignment="1">
      <alignment horizontal="center" vertical="center" shrinkToFit="1"/>
    </xf>
    <xf numFmtId="49" fontId="22" fillId="0" borderId="131" xfId="4" applyNumberFormat="1" applyFont="1" applyBorder="1" applyAlignment="1">
      <alignment horizontal="center" vertical="center" shrinkToFit="1"/>
    </xf>
    <xf numFmtId="0" fontId="13" fillId="0" borderId="0" xfId="0" applyFont="1">
      <alignment vertical="center"/>
    </xf>
    <xf numFmtId="49" fontId="22" fillId="0" borderId="35" xfId="3" applyNumberFormat="1" applyFont="1" applyBorder="1" applyAlignment="1">
      <alignment horizontal="center" vertical="center" shrinkToFit="1"/>
    </xf>
    <xf numFmtId="49" fontId="22" fillId="0" borderId="34" xfId="3" applyNumberFormat="1" applyFont="1" applyBorder="1" applyAlignment="1">
      <alignment horizontal="center" vertical="center" shrinkToFit="1"/>
    </xf>
    <xf numFmtId="49" fontId="22" fillId="0" borderId="54" xfId="3" applyNumberFormat="1" applyFont="1" applyBorder="1" applyAlignment="1">
      <alignment horizontal="center" vertical="center" shrinkToFit="1"/>
    </xf>
    <xf numFmtId="49" fontId="22" fillId="0" borderId="13" xfId="4" applyNumberFormat="1" applyFont="1" applyBorder="1" applyAlignment="1">
      <alignment horizontal="center" vertical="center" shrinkToFit="1"/>
    </xf>
    <xf numFmtId="49" fontId="22" fillId="0" borderId="53" xfId="3" applyNumberFormat="1" applyFont="1" applyBorder="1" applyAlignment="1">
      <alignment horizontal="center" vertical="center" shrinkToFit="1"/>
    </xf>
    <xf numFmtId="49" fontId="22" fillId="0" borderId="101" xfId="3" applyNumberFormat="1" applyFont="1" applyBorder="1" applyAlignment="1">
      <alignment horizontal="center" vertical="center" shrinkToFit="1"/>
    </xf>
    <xf numFmtId="49" fontId="22" fillId="0" borderId="25" xfId="4" applyNumberFormat="1" applyFont="1" applyBorder="1" applyAlignment="1">
      <alignment horizontal="center" vertical="center" shrinkToFit="1"/>
    </xf>
    <xf numFmtId="176" fontId="22" fillId="0" borderId="21" xfId="4" applyNumberFormat="1" applyFont="1" applyBorder="1" applyAlignment="1">
      <alignment horizontal="center" vertical="center" shrinkToFit="1"/>
    </xf>
    <xf numFmtId="176" fontId="22" fillId="0" borderId="79" xfId="5" applyNumberFormat="1" applyFont="1" applyBorder="1" applyAlignment="1" applyProtection="1">
      <alignment vertical="center" shrinkToFit="1"/>
      <protection locked="0"/>
    </xf>
    <xf numFmtId="176" fontId="22" fillId="0" borderId="120" xfId="5" applyNumberFormat="1" applyFont="1" applyBorder="1" applyAlignment="1" applyProtection="1">
      <alignment vertical="center" shrinkToFit="1"/>
      <protection locked="0"/>
    </xf>
    <xf numFmtId="176" fontId="22" fillId="8" borderId="0" xfId="5" applyNumberFormat="1" applyFont="1" applyFill="1" applyBorder="1" applyAlignment="1">
      <alignment vertical="center" shrinkToFit="1"/>
    </xf>
    <xf numFmtId="49" fontId="22" fillId="0" borderId="41" xfId="4" applyNumberFormat="1" applyFont="1" applyBorder="1" applyAlignment="1">
      <alignment horizontal="center" vertical="center" shrinkToFit="1"/>
    </xf>
    <xf numFmtId="176" fontId="22" fillId="0" borderId="83" xfId="4" applyNumberFormat="1" applyFont="1" applyBorder="1" applyAlignment="1" applyProtection="1">
      <alignment horizontal="right" vertical="center" shrinkToFit="1"/>
      <protection locked="0"/>
    </xf>
    <xf numFmtId="176" fontId="22" fillId="0" borderId="76" xfId="4" applyNumberFormat="1" applyFont="1" applyBorder="1" applyAlignment="1" applyProtection="1">
      <alignment horizontal="right" vertical="center" shrinkToFit="1"/>
      <protection locked="0"/>
    </xf>
    <xf numFmtId="176" fontId="22" fillId="5" borderId="156" xfId="5" applyNumberFormat="1" applyFont="1" applyFill="1" applyBorder="1" applyAlignment="1">
      <alignment vertical="center" shrinkToFit="1"/>
    </xf>
    <xf numFmtId="176" fontId="22" fillId="0" borderId="0" xfId="3" applyNumberFormat="1" applyFont="1" applyAlignment="1">
      <alignment vertical="center" shrinkToFit="1"/>
    </xf>
    <xf numFmtId="176" fontId="22" fillId="0" borderId="64" xfId="3" applyNumberFormat="1" applyFont="1" applyBorder="1" applyAlignment="1">
      <alignment horizontal="center" vertical="center" shrinkToFit="1"/>
    </xf>
    <xf numFmtId="176" fontId="22" fillId="0" borderId="102" xfId="5" applyNumberFormat="1" applyFont="1" applyFill="1" applyBorder="1" applyAlignment="1" applyProtection="1">
      <alignment vertical="center" shrinkToFit="1"/>
      <protection locked="0"/>
    </xf>
    <xf numFmtId="176" fontId="22" fillId="0" borderId="108" xfId="5" applyNumberFormat="1" applyFont="1" applyFill="1" applyBorder="1" applyAlignment="1" applyProtection="1">
      <alignment vertical="center" shrinkToFit="1"/>
      <protection locked="0"/>
    </xf>
    <xf numFmtId="176" fontId="22" fillId="3" borderId="45" xfId="5" applyNumberFormat="1" applyFont="1" applyFill="1" applyBorder="1" applyAlignment="1">
      <alignment vertical="center" shrinkToFit="1"/>
    </xf>
    <xf numFmtId="176" fontId="22" fillId="0" borderId="0" xfId="1" applyNumberFormat="1" applyFont="1" applyAlignment="1">
      <alignment vertical="center" shrinkToFit="1"/>
    </xf>
    <xf numFmtId="176" fontId="22" fillId="0" borderId="49" xfId="3" applyNumberFormat="1" applyFont="1" applyBorder="1" applyAlignment="1">
      <alignment horizontal="center" vertical="center" shrinkToFit="1"/>
    </xf>
    <xf numFmtId="176" fontId="22" fillId="0" borderId="49" xfId="5" applyNumberFormat="1" applyFont="1" applyBorder="1" applyAlignment="1" applyProtection="1">
      <alignment vertical="center" shrinkToFit="1"/>
      <protection locked="0"/>
    </xf>
    <xf numFmtId="176" fontId="22" fillId="0" borderId="144" xfId="5" applyNumberFormat="1" applyFont="1" applyBorder="1" applyAlignment="1" applyProtection="1">
      <alignment vertical="center" shrinkToFit="1"/>
      <protection locked="0"/>
    </xf>
    <xf numFmtId="176" fontId="22" fillId="0" borderId="22" xfId="4" applyNumberFormat="1" applyFont="1" applyBorder="1" applyAlignment="1">
      <alignment horizontal="center" vertical="center" shrinkToFit="1"/>
    </xf>
    <xf numFmtId="176" fontId="22" fillId="0" borderId="80" xfId="5" applyNumberFormat="1" applyFont="1" applyBorder="1" applyAlignment="1" applyProtection="1">
      <alignment vertical="center" shrinkToFit="1"/>
      <protection locked="0"/>
    </xf>
    <xf numFmtId="176" fontId="22" fillId="0" borderId="121" xfId="5" applyNumberFormat="1" applyFont="1" applyBorder="1" applyAlignment="1" applyProtection="1">
      <alignment vertical="center" shrinkToFit="1"/>
      <protection locked="0"/>
    </xf>
    <xf numFmtId="176" fontId="22" fillId="8" borderId="126" xfId="5" applyNumberFormat="1" applyFont="1" applyFill="1" applyBorder="1" applyAlignment="1">
      <alignment vertical="center" shrinkToFit="1"/>
    </xf>
    <xf numFmtId="176" fontId="22" fillId="0" borderId="37" xfId="4" applyNumberFormat="1" applyFont="1" applyBorder="1" applyAlignment="1">
      <alignment horizontal="center" vertical="center" shrinkToFit="1"/>
    </xf>
    <xf numFmtId="176" fontId="22" fillId="0" borderId="84" xfId="5" applyNumberFormat="1" applyFont="1" applyBorder="1" applyAlignment="1" applyProtection="1">
      <alignment vertical="center" shrinkToFit="1"/>
      <protection locked="0"/>
    </xf>
    <xf numFmtId="176" fontId="22" fillId="0" borderId="77" xfId="5" applyNumberFormat="1" applyFont="1" applyBorder="1" applyAlignment="1" applyProtection="1">
      <alignment vertical="center" shrinkToFit="1"/>
      <protection locked="0"/>
    </xf>
    <xf numFmtId="176" fontId="22" fillId="5" borderId="157" xfId="5" applyNumberFormat="1" applyFont="1" applyFill="1" applyBorder="1" applyAlignment="1">
      <alignment vertical="center" shrinkToFit="1"/>
    </xf>
    <xf numFmtId="176" fontId="22" fillId="0" borderId="73" xfId="3" applyNumberFormat="1" applyFont="1" applyBorder="1" applyAlignment="1">
      <alignment horizontal="center" vertical="center" shrinkToFit="1"/>
    </xf>
    <xf numFmtId="176" fontId="22" fillId="0" borderId="103" xfId="5" applyNumberFormat="1" applyFont="1" applyBorder="1" applyAlignment="1" applyProtection="1">
      <alignment vertical="center" shrinkToFit="1"/>
      <protection locked="0"/>
    </xf>
    <xf numFmtId="176" fontId="22" fillId="0" borderId="138" xfId="5" applyNumberFormat="1" applyFont="1" applyBorder="1" applyAlignment="1" applyProtection="1">
      <alignment vertical="center" shrinkToFit="1"/>
      <protection locked="0"/>
    </xf>
    <xf numFmtId="176" fontId="22" fillId="3" borderId="112" xfId="5" applyNumberFormat="1" applyFont="1" applyFill="1" applyBorder="1" applyAlignment="1">
      <alignment vertical="center" shrinkToFit="1"/>
    </xf>
    <xf numFmtId="176" fontId="22" fillId="0" borderId="11" xfId="3" applyNumberFormat="1" applyFont="1" applyBorder="1" applyAlignment="1">
      <alignment horizontal="center" vertical="center" shrinkToFit="1"/>
    </xf>
    <xf numFmtId="176" fontId="22" fillId="0" borderId="11" xfId="5" applyNumberFormat="1" applyFont="1" applyBorder="1" applyAlignment="1" applyProtection="1">
      <alignment vertical="center" shrinkToFit="1"/>
      <protection locked="0"/>
    </xf>
    <xf numFmtId="176" fontId="22" fillId="0" borderId="139" xfId="5" applyNumberFormat="1" applyFont="1" applyBorder="1" applyAlignment="1" applyProtection="1">
      <alignment vertical="center" shrinkToFit="1"/>
      <protection locked="0"/>
    </xf>
    <xf numFmtId="176" fontId="22" fillId="3" borderId="10" xfId="5" applyNumberFormat="1" applyFont="1" applyFill="1" applyBorder="1" applyAlignment="1">
      <alignment vertical="center" shrinkToFit="1"/>
    </xf>
    <xf numFmtId="176" fontId="22" fillId="8" borderId="7" xfId="4" applyNumberFormat="1" applyFont="1" applyFill="1" applyBorder="1" applyAlignment="1">
      <alignment horizontal="center" vertical="center" shrinkToFit="1"/>
    </xf>
    <xf numFmtId="176" fontId="22" fillId="8" borderId="81" xfId="4" applyNumberFormat="1" applyFont="1" applyFill="1" applyBorder="1" applyAlignment="1">
      <alignment vertical="center" shrinkToFit="1"/>
    </xf>
    <xf numFmtId="176" fontId="22" fillId="8" borderId="119" xfId="4" applyNumberFormat="1" applyFont="1" applyFill="1" applyBorder="1" applyAlignment="1">
      <alignment vertical="center" shrinkToFit="1"/>
    </xf>
    <xf numFmtId="176" fontId="22" fillId="8" borderId="125" xfId="4" applyNumberFormat="1" applyFont="1" applyFill="1" applyBorder="1" applyAlignment="1">
      <alignment vertical="center" shrinkToFit="1"/>
    </xf>
    <xf numFmtId="176" fontId="22" fillId="5" borderId="8" xfId="4" applyNumberFormat="1" applyFont="1" applyFill="1" applyBorder="1" applyAlignment="1">
      <alignment horizontal="center" vertical="center" shrinkToFit="1"/>
    </xf>
    <xf numFmtId="176" fontId="22" fillId="5" borderId="82" xfId="4" applyNumberFormat="1" applyFont="1" applyFill="1" applyBorder="1" applyAlignment="1">
      <alignment vertical="center" shrinkToFit="1"/>
    </xf>
    <xf numFmtId="176" fontId="22" fillId="5" borderId="65" xfId="4" applyNumberFormat="1" applyFont="1" applyFill="1" applyBorder="1" applyAlignment="1">
      <alignment vertical="center" shrinkToFit="1"/>
    </xf>
    <xf numFmtId="176" fontId="22" fillId="5" borderId="134" xfId="5" applyNumberFormat="1" applyFont="1" applyFill="1" applyBorder="1" applyAlignment="1">
      <alignment vertical="center" shrinkToFit="1"/>
    </xf>
    <xf numFmtId="176" fontId="22" fillId="0" borderId="47" xfId="3" applyNumberFormat="1" applyFont="1" applyBorder="1" applyAlignment="1">
      <alignment horizontal="center" vertical="center" shrinkToFit="1"/>
    </xf>
    <xf numFmtId="176" fontId="22" fillId="0" borderId="38" xfId="5" applyNumberFormat="1" applyFont="1" applyBorder="1" applyAlignment="1" applyProtection="1">
      <alignment vertical="center" shrinkToFit="1"/>
      <protection locked="0"/>
    </xf>
    <xf numFmtId="176" fontId="22" fillId="3" borderId="10" xfId="4" applyNumberFormat="1" applyFont="1" applyFill="1" applyBorder="1" applyAlignment="1">
      <alignment vertical="center" shrinkToFit="1"/>
    </xf>
    <xf numFmtId="176" fontId="22" fillId="0" borderId="79" xfId="4" applyNumberFormat="1" applyFont="1" applyBorder="1" applyAlignment="1" applyProtection="1">
      <alignment vertical="center" shrinkToFit="1"/>
      <protection locked="0"/>
    </xf>
    <xf numFmtId="176" fontId="22" fillId="0" borderId="120" xfId="4" applyNumberFormat="1" applyFont="1" applyBorder="1" applyAlignment="1" applyProtection="1">
      <alignment vertical="center" shrinkToFit="1"/>
      <protection locked="0"/>
    </xf>
    <xf numFmtId="176" fontId="22" fillId="8" borderId="150" xfId="4" applyNumberFormat="1" applyFont="1" applyFill="1" applyBorder="1" applyAlignment="1">
      <alignment vertical="center" shrinkToFit="1"/>
    </xf>
    <xf numFmtId="176" fontId="22" fillId="0" borderId="41" xfId="4" applyNumberFormat="1" applyFont="1" applyBorder="1" applyAlignment="1">
      <alignment horizontal="center" vertical="center" shrinkToFit="1"/>
    </xf>
    <xf numFmtId="176" fontId="22" fillId="0" borderId="83" xfId="4" applyNumberFormat="1" applyFont="1" applyBorder="1" applyAlignment="1" applyProtection="1">
      <alignment vertical="center" shrinkToFit="1"/>
      <protection locked="0"/>
    </xf>
    <xf numFmtId="176" fontId="22" fillId="0" borderId="76" xfId="4" applyNumberFormat="1" applyFont="1" applyBorder="1" applyAlignment="1" applyProtection="1">
      <alignment vertical="center" shrinkToFit="1"/>
      <protection locked="0"/>
    </xf>
    <xf numFmtId="176" fontId="22" fillId="0" borderId="46" xfId="3" applyNumberFormat="1" applyFont="1" applyBorder="1" applyAlignment="1">
      <alignment horizontal="center" vertical="center" shrinkToFit="1"/>
    </xf>
    <xf numFmtId="176" fontId="22" fillId="0" borderId="104" xfId="5" applyNumberFormat="1" applyFont="1" applyBorder="1" applyAlignment="1" applyProtection="1">
      <alignment vertical="center" shrinkToFit="1"/>
      <protection locked="0"/>
    </xf>
    <xf numFmtId="176" fontId="22" fillId="0" borderId="140" xfId="5" applyNumberFormat="1" applyFont="1" applyBorder="1" applyAlignment="1" applyProtection="1">
      <alignment vertical="center" shrinkToFit="1"/>
      <protection locked="0"/>
    </xf>
    <xf numFmtId="176" fontId="22" fillId="3" borderId="72" xfId="5" applyNumberFormat="1" applyFont="1" applyFill="1" applyBorder="1" applyAlignment="1">
      <alignment vertical="center" shrinkToFit="1"/>
    </xf>
    <xf numFmtId="176" fontId="22" fillId="0" borderId="18" xfId="4" applyNumberFormat="1" applyFont="1" applyBorder="1" applyAlignment="1">
      <alignment horizontal="center" vertical="center" shrinkToFit="1"/>
    </xf>
    <xf numFmtId="176" fontId="22" fillId="0" borderId="84" xfId="4" applyNumberFormat="1" applyFont="1" applyBorder="1" applyAlignment="1" applyProtection="1">
      <alignment vertical="center" shrinkToFit="1"/>
      <protection locked="0"/>
    </xf>
    <xf numFmtId="176" fontId="22" fillId="0" borderId="124" xfId="5" applyNumberFormat="1" applyFont="1" applyBorder="1" applyAlignment="1" applyProtection="1">
      <alignment vertical="center" shrinkToFit="1"/>
      <protection locked="0"/>
    </xf>
    <xf numFmtId="176" fontId="22" fillId="8" borderId="151" xfId="5" applyNumberFormat="1" applyFont="1" applyFill="1" applyBorder="1" applyAlignment="1">
      <alignment vertical="center" shrinkToFit="1"/>
    </xf>
    <xf numFmtId="176" fontId="22" fillId="0" borderId="38" xfId="4" applyNumberFormat="1" applyFont="1" applyBorder="1" applyAlignment="1">
      <alignment horizontal="center" vertical="center" shrinkToFit="1"/>
    </xf>
    <xf numFmtId="176" fontId="22" fillId="0" borderId="80" xfId="5" applyNumberFormat="1" applyFont="1" applyFill="1" applyBorder="1" applyAlignment="1" applyProtection="1">
      <alignment vertical="center" shrinkToFit="1"/>
      <protection locked="0"/>
    </xf>
    <xf numFmtId="176" fontId="22" fillId="5" borderId="133" xfId="4" applyNumberFormat="1" applyFont="1" applyFill="1" applyBorder="1" applyAlignment="1">
      <alignment vertical="center" shrinkToFit="1"/>
    </xf>
    <xf numFmtId="176" fontId="22" fillId="0" borderId="71" xfId="3" applyNumberFormat="1" applyFont="1" applyBorder="1" applyAlignment="1">
      <alignment horizontal="center" vertical="center" shrinkToFit="1"/>
    </xf>
    <xf numFmtId="176" fontId="22" fillId="3" borderId="105" xfId="5" applyNumberFormat="1" applyFont="1" applyFill="1" applyBorder="1" applyAlignment="1">
      <alignment vertical="center" shrinkToFit="1"/>
    </xf>
    <xf numFmtId="176" fontId="22" fillId="3" borderId="141" xfId="5" applyNumberFormat="1" applyFont="1" applyFill="1" applyBorder="1" applyAlignment="1">
      <alignment vertical="center" shrinkToFit="1"/>
    </xf>
    <xf numFmtId="176" fontId="22" fillId="3" borderId="42" xfId="4" applyNumberFormat="1" applyFont="1" applyFill="1" applyBorder="1" applyAlignment="1">
      <alignment vertical="center" shrinkToFit="1"/>
    </xf>
    <xf numFmtId="176" fontId="22" fillId="8" borderId="28" xfId="4" applyNumberFormat="1" applyFont="1" applyFill="1" applyBorder="1" applyAlignment="1">
      <alignment horizontal="center" vertical="center" shrinkToFit="1"/>
    </xf>
    <xf numFmtId="176" fontId="22" fillId="8" borderId="82" xfId="4" applyNumberFormat="1" applyFont="1" applyFill="1" applyBorder="1" applyAlignment="1">
      <alignment vertical="center" shrinkToFit="1"/>
    </xf>
    <xf numFmtId="176" fontId="22" fillId="8" borderId="122" xfId="4" applyNumberFormat="1" applyFont="1" applyFill="1" applyBorder="1" applyAlignment="1">
      <alignment vertical="center" shrinkToFit="1"/>
    </xf>
    <xf numFmtId="176" fontId="22" fillId="8" borderId="0" xfId="4" applyNumberFormat="1" applyFont="1" applyFill="1" applyAlignment="1">
      <alignment vertical="center" shrinkToFit="1"/>
    </xf>
    <xf numFmtId="176" fontId="22" fillId="0" borderId="75" xfId="5" applyNumberFormat="1" applyFont="1" applyBorder="1" applyAlignment="1" applyProtection="1">
      <alignment vertical="center" shrinkToFit="1"/>
      <protection locked="0"/>
    </xf>
    <xf numFmtId="176" fontId="22" fillId="5" borderId="133" xfId="5" applyNumberFormat="1" applyFont="1" applyFill="1" applyBorder="1" applyAlignment="1">
      <alignment vertical="center" shrinkToFit="1"/>
    </xf>
    <xf numFmtId="176" fontId="22" fillId="3" borderId="89" xfId="3" applyNumberFormat="1" applyFont="1" applyFill="1" applyBorder="1" applyAlignment="1">
      <alignment horizontal="center" vertical="center" shrinkToFit="1"/>
    </xf>
    <xf numFmtId="176" fontId="22" fillId="3" borderId="68" xfId="5" applyNumberFormat="1" applyFont="1" applyFill="1" applyBorder="1" applyAlignment="1">
      <alignment vertical="center" shrinkToFit="1"/>
    </xf>
    <xf numFmtId="176" fontId="22" fillId="3" borderId="142" xfId="3" applyNumberFormat="1" applyFont="1" applyFill="1" applyBorder="1" applyAlignment="1">
      <alignment vertical="center" shrinkToFit="1"/>
    </xf>
    <xf numFmtId="176" fontId="22" fillId="3" borderId="45" xfId="4" applyNumberFormat="1" applyFont="1" applyFill="1" applyBorder="1" applyAlignment="1">
      <alignment vertical="center" shrinkToFit="1"/>
    </xf>
    <xf numFmtId="176" fontId="22" fillId="0" borderId="0" xfId="2" applyNumberFormat="1" applyFont="1" applyAlignment="1">
      <alignment vertical="center" shrinkToFit="1"/>
    </xf>
    <xf numFmtId="176" fontId="22" fillId="0" borderId="11" xfId="6" applyNumberFormat="1" applyFont="1" applyBorder="1" applyAlignment="1">
      <alignment horizontal="center" vertical="center" shrinkToFit="1"/>
    </xf>
    <xf numFmtId="176" fontId="22" fillId="8" borderId="81" xfId="4" applyNumberFormat="1" applyFont="1" applyFill="1" applyBorder="1" applyAlignment="1" applyProtection="1">
      <alignment vertical="center" shrinkToFit="1"/>
      <protection locked="0"/>
    </xf>
    <xf numFmtId="176" fontId="22" fillId="8" borderId="119" xfId="4" applyNumberFormat="1" applyFont="1" applyFill="1" applyBorder="1" applyAlignment="1" applyProtection="1">
      <alignment vertical="center" shrinkToFit="1"/>
      <protection locked="0"/>
    </xf>
    <xf numFmtId="176" fontId="22" fillId="8" borderId="127" xfId="4" applyNumberFormat="1" applyFont="1" applyFill="1" applyBorder="1" applyAlignment="1">
      <alignment vertical="center" shrinkToFit="1"/>
    </xf>
    <xf numFmtId="176" fontId="22" fillId="2" borderId="36" xfId="3" applyNumberFormat="1" applyFont="1" applyFill="1" applyBorder="1" applyAlignment="1">
      <alignment horizontal="center" vertical="center" shrinkToFit="1"/>
    </xf>
    <xf numFmtId="180" fontId="22" fillId="3" borderId="61" xfId="2" applyNumberFormat="1" applyFont="1" applyFill="1" applyBorder="1" applyAlignment="1">
      <alignment vertical="center" shrinkToFit="1"/>
    </xf>
    <xf numFmtId="180" fontId="22" fillId="3" borderId="9" xfId="2" applyNumberFormat="1" applyFont="1" applyFill="1" applyBorder="1" applyAlignment="1">
      <alignment vertical="center" shrinkToFit="1"/>
    </xf>
    <xf numFmtId="180" fontId="22" fillId="3" borderId="6" xfId="2" applyNumberFormat="1" applyFont="1" applyFill="1" applyBorder="1" applyAlignment="1">
      <alignment vertical="center" shrinkToFit="1"/>
    </xf>
    <xf numFmtId="176" fontId="22" fillId="3" borderId="10" xfId="1" applyNumberFormat="1" applyFont="1" applyFill="1" applyBorder="1" applyAlignment="1">
      <alignment vertical="center" shrinkToFit="1"/>
    </xf>
    <xf numFmtId="176" fontId="22" fillId="8" borderId="21" xfId="4" applyNumberFormat="1" applyFont="1" applyFill="1" applyBorder="1" applyAlignment="1">
      <alignment horizontal="center" vertical="center" shrinkToFit="1"/>
    </xf>
    <xf numFmtId="176" fontId="22" fillId="8" borderId="79" xfId="1" applyNumberFormat="1" applyFont="1" applyFill="1" applyBorder="1" applyAlignment="1">
      <alignment vertical="center" shrinkToFit="1"/>
    </xf>
    <xf numFmtId="176" fontId="22" fillId="8" borderId="120" xfId="1" applyNumberFormat="1" applyFont="1" applyFill="1" applyBorder="1" applyAlignment="1">
      <alignment vertical="center" shrinkToFit="1"/>
    </xf>
    <xf numFmtId="176" fontId="22" fillId="8" borderId="127" xfId="1" applyNumberFormat="1" applyFont="1" applyFill="1" applyBorder="1" applyAlignment="1">
      <alignment vertical="center" shrinkToFit="1"/>
    </xf>
    <xf numFmtId="176" fontId="22" fillId="3" borderId="110" xfId="5" applyNumberFormat="1" applyFont="1" applyFill="1" applyBorder="1" applyAlignment="1">
      <alignment vertical="center" shrinkToFit="1"/>
    </xf>
    <xf numFmtId="176" fontId="22" fillId="3" borderId="108" xfId="5" applyNumberFormat="1" applyFont="1" applyFill="1" applyBorder="1" applyAlignment="1">
      <alignment vertical="center" shrinkToFit="1"/>
    </xf>
    <xf numFmtId="176" fontId="22" fillId="0" borderId="44" xfId="3" applyNumberFormat="1" applyFont="1" applyBorder="1" applyAlignment="1">
      <alignment horizontal="center" vertical="center" shrinkToFit="1"/>
    </xf>
    <xf numFmtId="176" fontId="22" fillId="0" borderId="44" xfId="5" applyNumberFormat="1" applyFont="1" applyBorder="1" applyAlignment="1" applyProtection="1">
      <alignment vertical="center" shrinkToFit="1"/>
      <protection locked="0"/>
    </xf>
    <xf numFmtId="176" fontId="22" fillId="0" borderId="29" xfId="4" applyNumberFormat="1" applyFont="1" applyBorder="1" applyAlignment="1">
      <alignment horizontal="center" vertical="center" shrinkToFit="1"/>
    </xf>
    <xf numFmtId="176" fontId="22" fillId="0" borderId="123" xfId="5" applyNumberFormat="1" applyFont="1" applyBorder="1" applyAlignment="1" applyProtection="1">
      <alignment vertical="center" shrinkToFit="1"/>
      <protection locked="0"/>
    </xf>
    <xf numFmtId="176" fontId="22" fillId="8" borderId="117" xfId="5" applyNumberFormat="1" applyFont="1" applyFill="1" applyBorder="1" applyAlignment="1">
      <alignment vertical="center" shrinkToFit="1"/>
    </xf>
    <xf numFmtId="176" fontId="22" fillId="5" borderId="133" xfId="1" applyNumberFormat="1" applyFont="1" applyFill="1" applyBorder="1" applyAlignment="1">
      <alignment vertical="center" shrinkToFit="1"/>
    </xf>
    <xf numFmtId="176" fontId="22" fillId="3" borderId="43" xfId="3" applyNumberFormat="1" applyFont="1" applyFill="1" applyBorder="1" applyAlignment="1">
      <alignment horizontal="center" vertical="center" shrinkToFit="1"/>
    </xf>
    <xf numFmtId="176" fontId="22" fillId="3" borderId="111" xfId="5" applyNumberFormat="1" applyFont="1" applyFill="1" applyBorder="1" applyAlignment="1">
      <alignment vertical="center" shrinkToFit="1"/>
    </xf>
    <xf numFmtId="176" fontId="22" fillId="3" borderId="143" xfId="3" applyNumberFormat="1" applyFont="1" applyFill="1" applyBorder="1" applyAlignment="1">
      <alignment vertical="center" shrinkToFit="1"/>
    </xf>
    <xf numFmtId="176" fontId="22" fillId="0" borderId="57" xfId="3" applyNumberFormat="1" applyFont="1" applyBorder="1" applyAlignment="1">
      <alignment horizontal="center" vertical="center" shrinkToFit="1"/>
    </xf>
    <xf numFmtId="176" fontId="22" fillId="0" borderId="57" xfId="5" applyNumberFormat="1" applyFont="1" applyBorder="1" applyAlignment="1" applyProtection="1">
      <alignment vertical="center" shrinkToFit="1"/>
      <protection locked="0"/>
    </xf>
    <xf numFmtId="176" fontId="22" fillId="3" borderId="30" xfId="4" applyNumberFormat="1" applyFont="1" applyFill="1" applyBorder="1" applyAlignment="1">
      <alignment vertical="center" shrinkToFit="1"/>
    </xf>
    <xf numFmtId="176" fontId="22" fillId="0" borderId="12" xfId="4" applyNumberFormat="1" applyFont="1" applyBorder="1" applyAlignment="1">
      <alignment horizontal="center" vertical="center" shrinkToFit="1"/>
    </xf>
    <xf numFmtId="176" fontId="22" fillId="0" borderId="86" xfId="4" applyNumberFormat="1" applyFont="1" applyBorder="1" applyAlignment="1" applyProtection="1">
      <alignment vertical="center" shrinkToFit="1"/>
      <protection locked="0"/>
    </xf>
    <xf numFmtId="176" fontId="22" fillId="0" borderId="152" xfId="5" applyNumberFormat="1" applyFont="1" applyFill="1" applyBorder="1" applyAlignment="1" applyProtection="1">
      <alignment vertical="center" shrinkToFit="1"/>
      <protection locked="0"/>
    </xf>
    <xf numFmtId="176" fontId="22" fillId="0" borderId="48" xfId="3" applyNumberFormat="1" applyFont="1" applyBorder="1" applyAlignment="1">
      <alignment horizontal="center" vertical="center" shrinkToFit="1"/>
    </xf>
    <xf numFmtId="176" fontId="22" fillId="0" borderId="106" xfId="5" applyNumberFormat="1" applyFont="1" applyBorder="1" applyAlignment="1" applyProtection="1">
      <alignment vertical="center" shrinkToFit="1"/>
      <protection locked="0"/>
    </xf>
    <xf numFmtId="176" fontId="22" fillId="0" borderId="33" xfId="3" applyNumberFormat="1" applyFont="1" applyBorder="1" applyAlignment="1">
      <alignment horizontal="center" vertical="center" shrinkToFit="1"/>
    </xf>
    <xf numFmtId="176" fontId="22" fillId="0" borderId="33" xfId="5" applyNumberFormat="1" applyFont="1" applyBorder="1" applyAlignment="1" applyProtection="1">
      <alignment vertical="center" shrinkToFit="1"/>
      <protection locked="0"/>
    </xf>
    <xf numFmtId="176" fontId="22" fillId="0" borderId="146" xfId="5" applyNumberFormat="1" applyFont="1" applyBorder="1" applyAlignment="1" applyProtection="1">
      <alignment vertical="center" shrinkToFit="1"/>
      <protection locked="0"/>
    </xf>
    <xf numFmtId="176" fontId="22" fillId="3" borderId="51" xfId="5" applyNumberFormat="1" applyFont="1" applyFill="1" applyBorder="1" applyAlignment="1">
      <alignment vertical="center" shrinkToFit="1"/>
    </xf>
    <xf numFmtId="176" fontId="22" fillId="8" borderId="118" xfId="4" applyNumberFormat="1" applyFont="1" applyFill="1" applyBorder="1" applyAlignment="1">
      <alignment vertical="center" shrinkToFit="1"/>
    </xf>
    <xf numFmtId="176" fontId="22" fillId="0" borderId="8" xfId="4" applyNumberFormat="1" applyFont="1" applyBorder="1" applyAlignment="1">
      <alignment horizontal="center" vertical="center" shrinkToFit="1"/>
    </xf>
    <xf numFmtId="176" fontId="22" fillId="0" borderId="82" xfId="5" applyNumberFormat="1" applyFont="1" applyBorder="1" applyAlignment="1" applyProtection="1">
      <alignment vertical="center" shrinkToFit="1"/>
      <protection locked="0"/>
    </xf>
    <xf numFmtId="176" fontId="22" fillId="5" borderId="134" xfId="4" applyNumberFormat="1" applyFont="1" applyFill="1" applyBorder="1" applyAlignment="1">
      <alignment vertical="center" shrinkToFit="1"/>
    </xf>
    <xf numFmtId="176" fontId="22" fillId="8" borderId="62" xfId="5" applyNumberFormat="1" applyFont="1" applyFill="1" applyBorder="1" applyAlignment="1">
      <alignment vertical="center" shrinkToFit="1"/>
    </xf>
    <xf numFmtId="176" fontId="22" fillId="5" borderId="16" xfId="4" applyNumberFormat="1" applyFont="1" applyFill="1" applyBorder="1" applyAlignment="1">
      <alignment horizontal="center" vertical="center" shrinkToFit="1"/>
    </xf>
    <xf numFmtId="176" fontId="22" fillId="5" borderId="81" xfId="5" applyNumberFormat="1" applyFont="1" applyFill="1" applyBorder="1" applyAlignment="1">
      <alignment vertical="center" shrinkToFit="1"/>
    </xf>
    <xf numFmtId="176" fontId="22" fillId="5" borderId="60" xfId="5" applyNumberFormat="1" applyFont="1" applyFill="1" applyBorder="1" applyAlignment="1">
      <alignment vertical="center" shrinkToFit="1"/>
    </xf>
    <xf numFmtId="176" fontId="22" fillId="5" borderId="116" xfId="5" applyNumberFormat="1" applyFont="1" applyFill="1" applyBorder="1" applyAlignment="1">
      <alignment vertical="center" shrinkToFit="1"/>
    </xf>
    <xf numFmtId="176" fontId="22" fillId="0" borderId="69" xfId="3" applyNumberFormat="1" applyFont="1" applyBorder="1" applyAlignment="1">
      <alignment horizontal="center" vertical="center" shrinkToFit="1"/>
    </xf>
    <xf numFmtId="176" fontId="22" fillId="0" borderId="37" xfId="5" applyNumberFormat="1" applyFont="1" applyBorder="1" applyAlignment="1" applyProtection="1">
      <alignment vertical="center" shrinkToFit="1"/>
      <protection locked="0"/>
    </xf>
    <xf numFmtId="176" fontId="22" fillId="8" borderId="128" xfId="5" applyNumberFormat="1" applyFont="1" applyFill="1" applyBorder="1" applyAlignment="1">
      <alignment vertical="center" shrinkToFit="1"/>
    </xf>
    <xf numFmtId="176" fontId="22" fillId="10" borderId="16" xfId="4" applyNumberFormat="1" applyFont="1" applyFill="1" applyBorder="1" applyAlignment="1">
      <alignment horizontal="center" vertical="center" shrinkToFit="1"/>
    </xf>
    <xf numFmtId="176" fontId="22" fillId="10" borderId="81" xfId="4" applyNumberFormat="1" applyFont="1" applyFill="1" applyBorder="1" applyAlignment="1">
      <alignment vertical="center" shrinkToFit="1"/>
    </xf>
    <xf numFmtId="176" fontId="22" fillId="10" borderId="60" xfId="4" applyNumberFormat="1" applyFont="1" applyFill="1" applyBorder="1" applyAlignment="1">
      <alignment vertical="center" shrinkToFit="1"/>
    </xf>
    <xf numFmtId="176" fontId="22" fillId="10" borderId="134" xfId="5" applyNumberFormat="1" applyFont="1" applyFill="1" applyBorder="1" applyAlignment="1">
      <alignment vertical="center" shrinkToFit="1"/>
    </xf>
    <xf numFmtId="176" fontId="22" fillId="3" borderId="113" xfId="3" applyNumberFormat="1" applyFont="1" applyFill="1" applyBorder="1" applyAlignment="1">
      <alignment horizontal="center" vertical="center" shrinkToFit="1"/>
    </xf>
    <xf numFmtId="176" fontId="22" fillId="3" borderId="16" xfId="3" applyNumberFormat="1" applyFont="1" applyFill="1" applyBorder="1" applyAlignment="1">
      <alignment vertical="center" shrinkToFit="1"/>
    </xf>
    <xf numFmtId="176" fontId="22" fillId="3" borderId="60" xfId="3" applyNumberFormat="1" applyFont="1" applyFill="1" applyBorder="1" applyAlignment="1">
      <alignment vertical="center" shrinkToFit="1"/>
    </xf>
    <xf numFmtId="176" fontId="22" fillId="3" borderId="6" xfId="5" applyNumberFormat="1" applyFont="1" applyFill="1" applyBorder="1" applyAlignment="1">
      <alignment vertical="center" shrinkToFit="1"/>
    </xf>
    <xf numFmtId="176" fontId="22" fillId="0" borderId="83" xfId="5" applyNumberFormat="1" applyFont="1" applyBorder="1" applyAlignment="1" applyProtection="1">
      <alignment vertical="center" shrinkToFit="1"/>
      <protection locked="0"/>
    </xf>
    <xf numFmtId="176" fontId="22" fillId="0" borderId="76" xfId="5" applyNumberFormat="1" applyFont="1" applyBorder="1" applyAlignment="1" applyProtection="1">
      <alignment vertical="center" shrinkToFit="1"/>
      <protection locked="0"/>
    </xf>
    <xf numFmtId="176" fontId="22" fillId="5" borderId="135" xfId="5" applyNumberFormat="1" applyFont="1" applyFill="1" applyBorder="1" applyAlignment="1">
      <alignment vertical="center" shrinkToFit="1"/>
    </xf>
    <xf numFmtId="176" fontId="22" fillId="0" borderId="70" xfId="3" applyNumberFormat="1" applyFont="1" applyBorder="1" applyAlignment="1">
      <alignment horizontal="center" vertical="center" shrinkToFit="1"/>
    </xf>
    <xf numFmtId="176" fontId="22" fillId="0" borderId="41" xfId="5" applyNumberFormat="1" applyFont="1" applyBorder="1" applyAlignment="1" applyProtection="1">
      <alignment vertical="center" shrinkToFit="1"/>
      <protection locked="0"/>
    </xf>
    <xf numFmtId="176" fontId="22" fillId="0" borderId="28" xfId="4" applyNumberFormat="1" applyFont="1" applyBorder="1" applyAlignment="1">
      <alignment horizontal="center" vertical="center" shrinkToFit="1"/>
    </xf>
    <xf numFmtId="176" fontId="22" fillId="0" borderId="40" xfId="4" applyNumberFormat="1" applyFont="1" applyBorder="1" applyAlignment="1">
      <alignment horizontal="center" vertical="center" shrinkToFit="1"/>
    </xf>
    <xf numFmtId="176" fontId="22" fillId="0" borderId="86" xfId="5" applyNumberFormat="1" applyFont="1" applyBorder="1" applyAlignment="1" applyProtection="1">
      <alignment vertical="center" shrinkToFit="1"/>
      <protection locked="0"/>
    </xf>
    <xf numFmtId="176" fontId="22" fillId="0" borderId="0" xfId="5" applyNumberFormat="1" applyFont="1" applyBorder="1" applyAlignment="1" applyProtection="1">
      <alignment vertical="center" shrinkToFit="1"/>
      <protection locked="0"/>
    </xf>
    <xf numFmtId="176" fontId="22" fillId="5" borderId="132" xfId="5" applyNumberFormat="1" applyFont="1" applyFill="1" applyBorder="1" applyAlignment="1">
      <alignment vertical="center" shrinkToFit="1"/>
    </xf>
    <xf numFmtId="176" fontId="22" fillId="0" borderId="145" xfId="5" applyNumberFormat="1" applyFont="1" applyBorder="1" applyAlignment="1" applyProtection="1">
      <alignment vertical="center" shrinkToFit="1"/>
      <protection locked="0"/>
    </xf>
    <xf numFmtId="176" fontId="22" fillId="3" borderId="23" xfId="4" applyNumberFormat="1" applyFont="1" applyFill="1" applyBorder="1" applyAlignment="1">
      <alignment vertical="center" shrinkToFit="1"/>
    </xf>
    <xf numFmtId="176" fontId="22" fillId="8" borderId="82" xfId="4" quotePrefix="1" applyNumberFormat="1" applyFont="1" applyFill="1" applyBorder="1" applyAlignment="1">
      <alignment vertical="center" shrinkToFit="1"/>
    </xf>
    <xf numFmtId="176" fontId="22" fillId="3" borderId="36" xfId="3" applyNumberFormat="1" applyFont="1" applyFill="1" applyBorder="1" applyAlignment="1">
      <alignment horizontal="center" vertical="center" shrinkToFit="1"/>
    </xf>
    <xf numFmtId="38" fontId="22" fillId="3" borderId="9" xfId="1" applyFont="1" applyFill="1" applyBorder="1" applyAlignment="1">
      <alignment vertical="center" shrinkToFit="1"/>
    </xf>
    <xf numFmtId="38" fontId="22" fillId="3" borderId="6" xfId="1" applyFont="1" applyFill="1" applyBorder="1" applyAlignment="1">
      <alignment vertical="center" shrinkToFit="1"/>
    </xf>
    <xf numFmtId="176" fontId="22" fillId="0" borderId="24" xfId="3" applyNumberFormat="1" applyFont="1" applyBorder="1" applyAlignment="1">
      <alignment horizontal="center" vertical="center" shrinkToFit="1"/>
    </xf>
    <xf numFmtId="176" fontId="22" fillId="0" borderId="24" xfId="5" applyNumberFormat="1" applyFont="1" applyBorder="1" applyAlignment="1" applyProtection="1">
      <alignment vertical="center" shrinkToFit="1"/>
      <protection locked="0"/>
    </xf>
    <xf numFmtId="176" fontId="22" fillId="7" borderId="7" xfId="4" applyNumberFormat="1" applyFont="1" applyFill="1" applyBorder="1" applyAlignment="1">
      <alignment horizontal="center" vertical="center" shrinkToFit="1"/>
    </xf>
    <xf numFmtId="176" fontId="22" fillId="7" borderId="81" xfId="4" applyNumberFormat="1" applyFont="1" applyFill="1" applyBorder="1" applyAlignment="1">
      <alignment vertical="center" shrinkToFit="1"/>
    </xf>
    <xf numFmtId="176" fontId="22" fillId="7" borderId="119" xfId="4" applyNumberFormat="1" applyFont="1" applyFill="1" applyBorder="1" applyAlignment="1">
      <alignment vertical="center" shrinkToFit="1"/>
    </xf>
    <xf numFmtId="176" fontId="22" fillId="7" borderId="125" xfId="4" applyNumberFormat="1" applyFont="1" applyFill="1" applyBorder="1" applyAlignment="1">
      <alignment vertical="center" shrinkToFit="1"/>
    </xf>
    <xf numFmtId="176" fontId="22" fillId="3" borderId="32" xfId="3" applyNumberFormat="1" applyFont="1" applyFill="1" applyBorder="1" applyAlignment="1">
      <alignment horizontal="center" vertical="center" shrinkToFit="1"/>
    </xf>
    <xf numFmtId="176" fontId="22" fillId="3" borderId="4" xfId="3" applyNumberFormat="1" applyFont="1" applyFill="1" applyBorder="1" applyAlignment="1">
      <alignment vertical="center" shrinkToFit="1"/>
    </xf>
    <xf numFmtId="176" fontId="22" fillId="3" borderId="94" xfId="6" quotePrefix="1" applyNumberFormat="1" applyFont="1" applyFill="1" applyBorder="1" applyAlignment="1">
      <alignment vertical="center" shrinkToFit="1"/>
    </xf>
    <xf numFmtId="176" fontId="22" fillId="3" borderId="17" xfId="5" applyNumberFormat="1" applyFont="1" applyFill="1" applyBorder="1" applyAlignment="1">
      <alignment vertical="center" shrinkToFit="1"/>
    </xf>
    <xf numFmtId="176" fontId="22" fillId="0" borderId="33" xfId="6" applyNumberFormat="1" applyFont="1" applyBorder="1" applyAlignment="1">
      <alignment horizontal="center" vertical="center" shrinkToFit="1"/>
    </xf>
    <xf numFmtId="176" fontId="22" fillId="3" borderId="158" xfId="5" applyNumberFormat="1" applyFont="1" applyFill="1" applyBorder="1" applyAlignment="1">
      <alignment vertical="center" shrinkToFit="1"/>
    </xf>
    <xf numFmtId="176" fontId="22" fillId="10" borderId="8" xfId="4" applyNumberFormat="1" applyFont="1" applyFill="1" applyBorder="1" applyAlignment="1">
      <alignment horizontal="center" vertical="center" shrinkToFit="1"/>
    </xf>
    <xf numFmtId="176" fontId="22" fillId="10" borderId="82" xfId="4" applyNumberFormat="1" applyFont="1" applyFill="1" applyBorder="1" applyAlignment="1">
      <alignment vertical="center" shrinkToFit="1"/>
    </xf>
    <xf numFmtId="176" fontId="22" fillId="10" borderId="65" xfId="4" applyNumberFormat="1" applyFont="1" applyFill="1" applyBorder="1" applyAlignment="1">
      <alignment vertical="center" shrinkToFit="1"/>
    </xf>
    <xf numFmtId="176" fontId="22" fillId="10" borderId="132" xfId="5" applyNumberFormat="1" applyFont="1" applyFill="1" applyBorder="1" applyAlignment="1">
      <alignment vertical="center" shrinkToFit="1"/>
    </xf>
    <xf numFmtId="176" fontId="22" fillId="2" borderId="35" xfId="3" applyNumberFormat="1" applyFont="1" applyFill="1" applyBorder="1" applyAlignment="1">
      <alignment horizontal="center" vertical="center" shrinkToFit="1"/>
    </xf>
    <xf numFmtId="176" fontId="22" fillId="2" borderId="34" xfId="3" applyNumberFormat="1" applyFont="1" applyFill="1" applyBorder="1" applyAlignment="1" applyProtection="1">
      <alignment vertical="center" shrinkToFit="1"/>
      <protection locked="0"/>
    </xf>
    <xf numFmtId="176" fontId="22" fillId="8" borderId="129" xfId="5" applyNumberFormat="1" applyFont="1" applyFill="1" applyBorder="1" applyAlignment="1">
      <alignment vertical="center" shrinkToFit="1"/>
    </xf>
    <xf numFmtId="176" fontId="22" fillId="11" borderId="16" xfId="4" applyNumberFormat="1" applyFont="1" applyFill="1" applyBorder="1" applyAlignment="1">
      <alignment horizontal="center" vertical="center" shrinkToFit="1"/>
    </xf>
    <xf numFmtId="176" fontId="22" fillId="11" borderId="81" xfId="4" applyNumberFormat="1" applyFont="1" applyFill="1" applyBorder="1" applyAlignment="1">
      <alignment vertical="center" shrinkToFit="1"/>
    </xf>
    <xf numFmtId="176" fontId="22" fillId="11" borderId="60" xfId="4" applyNumberFormat="1" applyFont="1" applyFill="1" applyBorder="1" applyAlignment="1">
      <alignment vertical="center" shrinkToFit="1"/>
    </xf>
    <xf numFmtId="176" fontId="22" fillId="11" borderId="136" xfId="5" applyNumberFormat="1" applyFont="1" applyFill="1" applyBorder="1" applyAlignment="1">
      <alignment vertical="center" shrinkToFit="1"/>
    </xf>
    <xf numFmtId="176" fontId="22" fillId="2" borderId="52" xfId="3" applyNumberFormat="1" applyFont="1" applyFill="1" applyBorder="1" applyAlignment="1">
      <alignment horizontal="center" vertical="center" shrinkToFit="1"/>
    </xf>
    <xf numFmtId="176" fontId="22" fillId="2" borderId="15" xfId="3" applyNumberFormat="1" applyFont="1" applyFill="1" applyBorder="1" applyAlignment="1" applyProtection="1">
      <alignment vertical="center" shrinkToFit="1"/>
      <protection locked="0"/>
    </xf>
    <xf numFmtId="176" fontId="22" fillId="0" borderId="82" xfId="4" applyNumberFormat="1" applyFont="1" applyBorder="1" applyAlignment="1" applyProtection="1">
      <alignment vertical="center" shrinkToFit="1"/>
      <protection locked="0"/>
    </xf>
    <xf numFmtId="176" fontId="22" fillId="3" borderId="17" xfId="4" applyNumberFormat="1" applyFont="1" applyFill="1" applyBorder="1" applyAlignment="1">
      <alignment vertical="center" shrinkToFit="1"/>
    </xf>
    <xf numFmtId="176" fontId="22" fillId="8" borderId="65" xfId="5" applyNumberFormat="1" applyFont="1" applyFill="1" applyBorder="1" applyAlignment="1">
      <alignment vertical="center" shrinkToFit="1"/>
    </xf>
    <xf numFmtId="176" fontId="22" fillId="2" borderId="89" xfId="3" applyNumberFormat="1" applyFont="1" applyFill="1" applyBorder="1" applyAlignment="1">
      <alignment horizontal="center" vertical="center" shrinkToFit="1"/>
    </xf>
    <xf numFmtId="176" fontId="22" fillId="2" borderId="8" xfId="3" applyNumberFormat="1" applyFont="1" applyFill="1" applyBorder="1" applyAlignment="1" applyProtection="1">
      <alignment vertical="center" shrinkToFit="1"/>
      <protection locked="0"/>
    </xf>
    <xf numFmtId="176" fontId="22" fillId="2" borderId="27" xfId="6" quotePrefix="1" applyNumberFormat="1" applyFont="1" applyFill="1" applyBorder="1" applyAlignment="1" applyProtection="1">
      <alignment vertical="center" shrinkToFit="1"/>
      <protection locked="0"/>
    </xf>
    <xf numFmtId="176" fontId="22" fillId="3" borderId="30" xfId="5" applyNumberFormat="1" applyFont="1" applyFill="1" applyBorder="1" applyAlignment="1">
      <alignment vertical="center" shrinkToFit="1"/>
    </xf>
    <xf numFmtId="176" fontId="22" fillId="8" borderId="60" xfId="4" applyNumberFormat="1" applyFont="1" applyFill="1" applyBorder="1" applyAlignment="1">
      <alignment vertical="center" shrinkToFit="1"/>
    </xf>
    <xf numFmtId="176" fontId="22" fillId="3" borderId="109" xfId="3" applyNumberFormat="1" applyFont="1" applyFill="1" applyBorder="1" applyAlignment="1">
      <alignment horizontal="center" vertical="center" shrinkToFit="1"/>
    </xf>
    <xf numFmtId="176" fontId="22" fillId="3" borderId="107" xfId="3" applyNumberFormat="1" applyFont="1" applyFill="1" applyBorder="1" applyAlignment="1">
      <alignment vertical="center" shrinkToFit="1"/>
    </xf>
    <xf numFmtId="176" fontId="22" fillId="3" borderId="98" xfId="6" quotePrefix="1" applyNumberFormat="1" applyFont="1" applyFill="1" applyBorder="1" applyAlignment="1">
      <alignment vertical="center" shrinkToFit="1"/>
    </xf>
    <xf numFmtId="176" fontId="22" fillId="3" borderId="1" xfId="5" applyNumberFormat="1" applyFont="1" applyFill="1" applyBorder="1" applyAlignment="1">
      <alignment vertical="center" shrinkToFit="1"/>
    </xf>
    <xf numFmtId="176" fontId="22" fillId="0" borderId="0" xfId="3" applyNumberFormat="1" applyFont="1" applyAlignment="1">
      <alignment horizontal="center" vertical="center" shrinkToFit="1"/>
    </xf>
    <xf numFmtId="176" fontId="22" fillId="0" borderId="0" xfId="4" applyNumberFormat="1" applyFont="1" applyAlignment="1">
      <alignment vertical="center" shrinkToFit="1"/>
    </xf>
    <xf numFmtId="176" fontId="22" fillId="0" borderId="68" xfId="3" applyNumberFormat="1" applyFont="1" applyBorder="1" applyAlignment="1">
      <alignment vertical="center"/>
    </xf>
    <xf numFmtId="176" fontId="22" fillId="0" borderId="100" xfId="5" applyNumberFormat="1" applyFont="1" applyFill="1" applyBorder="1" applyAlignment="1">
      <alignment vertical="center" shrinkToFit="1"/>
    </xf>
    <xf numFmtId="190" fontId="10" fillId="0" borderId="147" xfId="3" applyNumberFormat="1" applyFont="1" applyBorder="1" applyAlignment="1">
      <alignment horizontal="center" vertical="center"/>
    </xf>
    <xf numFmtId="191" fontId="22" fillId="3" borderId="190" xfId="3" applyNumberFormat="1" applyFont="1" applyFill="1" applyBorder="1" applyAlignment="1">
      <alignment vertical="center"/>
    </xf>
    <xf numFmtId="191" fontId="22" fillId="3" borderId="88" xfId="3" applyNumberFormat="1" applyFont="1" applyFill="1" applyBorder="1" applyAlignment="1">
      <alignment vertical="center"/>
    </xf>
    <xf numFmtId="9" fontId="22" fillId="0" borderId="68" xfId="2" applyFont="1" applyBorder="1" applyAlignment="1">
      <alignment vertical="center"/>
    </xf>
    <xf numFmtId="176" fontId="22" fillId="0" borderId="39" xfId="4" applyNumberFormat="1" applyFont="1" applyBorder="1" applyAlignment="1">
      <alignment vertical="center" shrinkToFit="1"/>
    </xf>
    <xf numFmtId="190" fontId="22" fillId="0" borderId="0" xfId="3" applyNumberFormat="1" applyFont="1" applyAlignment="1">
      <alignment horizontal="center" vertical="center"/>
    </xf>
    <xf numFmtId="191" fontId="22" fillId="0" borderId="0" xfId="3" applyNumberFormat="1" applyFont="1" applyAlignment="1">
      <alignment vertical="center"/>
    </xf>
    <xf numFmtId="176" fontId="22" fillId="0" borderId="123" xfId="4" applyNumberFormat="1" applyFont="1" applyBorder="1" applyAlignment="1" applyProtection="1">
      <alignment vertical="center" shrinkToFit="1"/>
      <protection locked="0"/>
    </xf>
    <xf numFmtId="176" fontId="22" fillId="8" borderId="153" xfId="4" applyNumberFormat="1" applyFont="1" applyFill="1" applyBorder="1" applyAlignment="1">
      <alignment vertical="center" shrinkToFit="1"/>
    </xf>
    <xf numFmtId="176" fontId="22" fillId="0" borderId="39" xfId="5" applyNumberFormat="1" applyFont="1" applyFill="1" applyBorder="1" applyAlignment="1">
      <alignment vertical="center" shrinkToFit="1"/>
    </xf>
    <xf numFmtId="176" fontId="22" fillId="0" borderId="0" xfId="3" applyNumberFormat="1" applyFont="1" applyAlignment="1">
      <alignment vertical="top"/>
    </xf>
    <xf numFmtId="176" fontId="22" fillId="3" borderId="23" xfId="5" applyNumberFormat="1" applyFont="1" applyFill="1" applyBorder="1" applyAlignment="1">
      <alignment vertical="center" shrinkToFit="1"/>
    </xf>
    <xf numFmtId="176" fontId="22" fillId="0" borderId="80" xfId="4" applyNumberFormat="1" applyFont="1" applyBorder="1" applyAlignment="1" applyProtection="1">
      <alignment vertical="center" shrinkToFit="1"/>
      <protection locked="0"/>
    </xf>
    <xf numFmtId="176" fontId="22" fillId="0" borderId="121" xfId="4" applyNumberFormat="1" applyFont="1" applyBorder="1" applyAlignment="1" applyProtection="1">
      <alignment vertical="center" shrinkToFit="1"/>
      <protection locked="0"/>
    </xf>
    <xf numFmtId="176" fontId="22" fillId="8" borderId="154" xfId="4" applyNumberFormat="1" applyFont="1" applyFill="1" applyBorder="1" applyAlignment="1">
      <alignment vertical="center" shrinkToFit="1"/>
    </xf>
    <xf numFmtId="176" fontId="22" fillId="0" borderId="148" xfId="3" applyNumberFormat="1" applyFont="1" applyBorder="1" applyAlignment="1">
      <alignment horizontal="center" vertical="center" shrinkToFit="1"/>
    </xf>
    <xf numFmtId="176" fontId="22" fillId="0" borderId="115" xfId="3" applyNumberFormat="1" applyFont="1" applyBorder="1" applyAlignment="1">
      <alignment horizontal="center" vertical="center" shrinkToFit="1"/>
    </xf>
    <xf numFmtId="176" fontId="22" fillId="0" borderId="114" xfId="3" applyNumberFormat="1" applyFont="1" applyBorder="1" applyAlignment="1">
      <alignment horizontal="center" vertical="center" shrinkToFit="1"/>
    </xf>
    <xf numFmtId="176" fontId="22" fillId="0" borderId="121" xfId="5" applyNumberFormat="1" applyFont="1" applyFill="1" applyBorder="1" applyAlignment="1" applyProtection="1">
      <alignment vertical="center" shrinkToFit="1"/>
      <protection locked="0"/>
    </xf>
    <xf numFmtId="176" fontId="22" fillId="8" borderId="154" xfId="5" applyNumberFormat="1" applyFont="1" applyFill="1" applyBorder="1" applyAlignment="1">
      <alignment vertical="center" shrinkToFit="1"/>
    </xf>
    <xf numFmtId="176" fontId="22" fillId="0" borderId="149" xfId="3" applyNumberFormat="1" applyFont="1" applyBorder="1" applyAlignment="1">
      <alignment horizontal="center" vertical="center" shrinkToFit="1"/>
    </xf>
    <xf numFmtId="176" fontId="22" fillId="3" borderId="8" xfId="3" applyNumberFormat="1" applyFont="1" applyFill="1" applyBorder="1" applyAlignment="1">
      <alignment vertical="center" shrinkToFit="1"/>
    </xf>
    <xf numFmtId="176" fontId="22" fillId="3" borderId="27" xfId="3" applyNumberFormat="1" applyFont="1" applyFill="1" applyBorder="1" applyAlignment="1">
      <alignment vertical="center" shrinkToFit="1"/>
    </xf>
    <xf numFmtId="176" fontId="22" fillId="0" borderId="36" xfId="3" applyNumberFormat="1" applyFont="1" applyBorder="1" applyAlignment="1">
      <alignment horizontal="center" vertical="center" shrinkToFit="1"/>
    </xf>
    <xf numFmtId="176" fontId="22" fillId="3" borderId="9" xfId="3" applyNumberFormat="1" applyFont="1" applyFill="1" applyBorder="1" applyAlignment="1">
      <alignment vertical="center" shrinkToFit="1"/>
    </xf>
    <xf numFmtId="176" fontId="22" fillId="3" borderId="6" xfId="4" applyNumberFormat="1" applyFont="1" applyFill="1" applyBorder="1" applyAlignment="1">
      <alignment vertical="center" shrinkToFit="1"/>
    </xf>
    <xf numFmtId="176" fontId="22" fillId="0" borderId="96" xfId="3" applyNumberFormat="1" applyFont="1" applyBorder="1" applyAlignment="1">
      <alignment horizontal="center" vertical="center" shrinkToFit="1"/>
    </xf>
    <xf numFmtId="176" fontId="22" fillId="0" borderId="96" xfId="5" applyNumberFormat="1" applyFont="1" applyBorder="1" applyAlignment="1" applyProtection="1">
      <alignment vertical="center" shrinkToFit="1"/>
      <protection locked="0"/>
    </xf>
    <xf numFmtId="176" fontId="22" fillId="3" borderId="97" xfId="4" applyNumberFormat="1" applyFont="1" applyFill="1" applyBorder="1" applyAlignment="1">
      <alignment vertical="center" shrinkToFit="1"/>
    </xf>
    <xf numFmtId="176" fontId="22" fillId="0" borderId="66" xfId="3" applyNumberFormat="1" applyFont="1" applyBorder="1" applyAlignment="1">
      <alignment vertical="center"/>
    </xf>
    <xf numFmtId="176" fontId="22" fillId="0" borderId="65" xfId="3" applyNumberFormat="1" applyFont="1" applyBorder="1" applyAlignment="1">
      <alignment vertical="center"/>
    </xf>
    <xf numFmtId="176" fontId="22" fillId="0" borderId="32" xfId="3" applyNumberFormat="1" applyFont="1" applyBorder="1" applyAlignment="1">
      <alignment horizontal="center" vertical="center" shrinkToFit="1"/>
    </xf>
    <xf numFmtId="176" fontId="22" fillId="3" borderId="94" xfId="3" applyNumberFormat="1" applyFont="1" applyFill="1" applyBorder="1" applyAlignment="1">
      <alignment vertical="center" shrinkToFit="1"/>
    </xf>
    <xf numFmtId="176" fontId="22" fillId="3" borderId="98" xfId="5" applyNumberFormat="1" applyFont="1" applyFill="1" applyBorder="1" applyAlignment="1">
      <alignment vertical="center" shrinkToFit="1"/>
    </xf>
    <xf numFmtId="176" fontId="22" fillId="3" borderId="98" xfId="3" quotePrefix="1" applyNumberFormat="1" applyFont="1" applyFill="1" applyBorder="1" applyAlignment="1">
      <alignment vertical="center" shrinkToFit="1"/>
    </xf>
    <xf numFmtId="176" fontId="22" fillId="3" borderId="1" xfId="4" applyNumberFormat="1" applyFont="1" applyFill="1" applyBorder="1" applyAlignment="1">
      <alignment vertical="center" shrinkToFit="1"/>
    </xf>
    <xf numFmtId="176" fontId="22" fillId="7" borderId="127" xfId="4" applyNumberFormat="1" applyFont="1" applyFill="1" applyBorder="1" applyAlignment="1">
      <alignment vertical="center" shrinkToFit="1"/>
    </xf>
    <xf numFmtId="176" fontId="22" fillId="0" borderId="0" xfId="5" applyNumberFormat="1" applyFont="1" applyFill="1" applyBorder="1" applyAlignment="1">
      <alignment vertical="center" shrinkToFit="1"/>
    </xf>
    <xf numFmtId="176" fontId="22" fillId="0" borderId="0" xfId="3" quotePrefix="1" applyNumberFormat="1" applyFont="1" applyAlignment="1">
      <alignment vertical="center" shrinkToFit="1"/>
    </xf>
    <xf numFmtId="176" fontId="22" fillId="7" borderId="81" xfId="4" applyNumberFormat="1" applyFont="1" applyFill="1" applyBorder="1" applyAlignment="1" applyProtection="1">
      <alignment vertical="center" shrinkToFit="1"/>
      <protection locked="0"/>
    </xf>
    <xf numFmtId="176" fontId="22" fillId="7" borderId="119" xfId="4" applyNumberFormat="1" applyFont="1" applyFill="1" applyBorder="1" applyAlignment="1" applyProtection="1">
      <alignment vertical="center" shrinkToFit="1"/>
      <protection locked="0"/>
    </xf>
    <xf numFmtId="176" fontId="22" fillId="9" borderId="5" xfId="4" applyNumberFormat="1" applyFont="1" applyFill="1" applyBorder="1" applyAlignment="1">
      <alignment horizontal="center" vertical="center" shrinkToFit="1"/>
    </xf>
    <xf numFmtId="176" fontId="22" fillId="9" borderId="85" xfId="4" applyNumberFormat="1" applyFont="1" applyFill="1" applyBorder="1" applyAlignment="1">
      <alignment vertical="center" shrinkToFit="1"/>
    </xf>
    <xf numFmtId="176" fontId="22" fillId="9" borderId="137" xfId="4" applyNumberFormat="1" applyFont="1" applyFill="1" applyBorder="1" applyAlignment="1">
      <alignment vertical="center" shrinkToFit="1"/>
    </xf>
    <xf numFmtId="176" fontId="22" fillId="9" borderId="155" xfId="4" applyNumberFormat="1" applyFont="1" applyFill="1" applyBorder="1" applyAlignment="1">
      <alignment vertical="center" shrinkToFit="1"/>
    </xf>
    <xf numFmtId="176" fontId="22" fillId="9" borderId="95" xfId="4" applyNumberFormat="1" applyFont="1" applyFill="1" applyBorder="1" applyAlignment="1">
      <alignment horizontal="center" vertical="center" shrinkToFit="1"/>
    </xf>
    <xf numFmtId="176" fontId="22" fillId="9" borderId="94" xfId="4" applyNumberFormat="1" applyFont="1" applyFill="1" applyBorder="1" applyAlignment="1">
      <alignment vertical="center" shrinkToFit="1"/>
    </xf>
    <xf numFmtId="176" fontId="22" fillId="9" borderId="3" xfId="4" applyNumberFormat="1" applyFont="1" applyFill="1" applyBorder="1" applyAlignment="1">
      <alignment vertical="center" shrinkToFit="1"/>
    </xf>
    <xf numFmtId="176" fontId="22" fillId="0" borderId="19" xfId="4" applyNumberFormat="1" applyFont="1" applyBorder="1" applyAlignment="1">
      <alignment horizontal="center" vertical="center" shrinkToFit="1"/>
    </xf>
    <xf numFmtId="0" fontId="0" fillId="0" borderId="0" xfId="0" applyAlignment="1">
      <alignment vertical="center" wrapText="1"/>
    </xf>
    <xf numFmtId="0" fontId="20" fillId="3" borderId="26" xfId="10" applyFont="1" applyFill="1" applyBorder="1" applyAlignment="1">
      <alignment vertical="center"/>
    </xf>
    <xf numFmtId="0" fontId="20" fillId="3" borderId="62" xfId="10" applyFont="1" applyFill="1" applyBorder="1" applyAlignment="1">
      <alignment vertical="center"/>
    </xf>
    <xf numFmtId="0" fontId="5" fillId="3" borderId="62" xfId="10" applyFont="1" applyFill="1" applyBorder="1" applyAlignment="1">
      <alignment horizontal="center" vertical="center"/>
    </xf>
    <xf numFmtId="0" fontId="5" fillId="3" borderId="63" xfId="10" applyFont="1" applyFill="1" applyBorder="1" applyAlignment="1">
      <alignment horizontal="center" vertical="center"/>
    </xf>
    <xf numFmtId="0" fontId="20" fillId="5" borderId="26" xfId="10" applyFont="1" applyFill="1" applyBorder="1" applyAlignment="1">
      <alignment vertical="center"/>
    </xf>
    <xf numFmtId="0" fontId="20" fillId="5" borderId="62" xfId="10" applyFont="1" applyFill="1" applyBorder="1" applyAlignment="1">
      <alignment vertical="center"/>
    </xf>
    <xf numFmtId="0" fontId="5" fillId="5" borderId="62" xfId="10" applyFont="1" applyFill="1" applyBorder="1" applyAlignment="1">
      <alignment horizontal="center" vertical="center"/>
    </xf>
    <xf numFmtId="0" fontId="5" fillId="5" borderId="63" xfId="10" applyFont="1" applyFill="1" applyBorder="1" applyAlignment="1">
      <alignment horizontal="center" vertical="center"/>
    </xf>
    <xf numFmtId="176" fontId="22" fillId="0" borderId="20" xfId="5" applyNumberFormat="1" applyFont="1" applyBorder="1" applyAlignment="1" applyProtection="1">
      <alignment vertical="center" shrinkToFit="1"/>
      <protection locked="0"/>
    </xf>
    <xf numFmtId="176" fontId="22" fillId="0" borderId="191" xfId="5" applyNumberFormat="1" applyFont="1" applyBorder="1" applyAlignment="1" applyProtection="1">
      <alignment vertical="center" shrinkToFit="1"/>
      <protection locked="0"/>
    </xf>
    <xf numFmtId="176" fontId="22" fillId="0" borderId="122" xfId="5" applyNumberFormat="1" applyFont="1" applyBorder="1" applyAlignment="1" applyProtection="1">
      <alignment vertical="center" shrinkToFit="1"/>
      <protection locked="0"/>
    </xf>
    <xf numFmtId="176" fontId="22" fillId="0" borderId="75" xfId="5" applyNumberFormat="1" applyFont="1" applyFill="1" applyBorder="1" applyAlignment="1" applyProtection="1">
      <alignment vertical="center" shrinkToFit="1"/>
      <protection locked="0"/>
    </xf>
    <xf numFmtId="176" fontId="22" fillId="0" borderId="65" xfId="5" applyNumberFormat="1" applyFont="1" applyBorder="1" applyAlignment="1" applyProtection="1">
      <alignment vertical="center" shrinkToFit="1"/>
      <protection locked="0"/>
    </xf>
    <xf numFmtId="176" fontId="22" fillId="2" borderId="54" xfId="6" quotePrefix="1" applyNumberFormat="1" applyFont="1" applyFill="1" applyBorder="1" applyAlignment="1" applyProtection="1">
      <alignment vertical="center" shrinkToFit="1"/>
      <protection locked="0"/>
    </xf>
    <xf numFmtId="176" fontId="22" fillId="2" borderId="26" xfId="6" quotePrefix="1" applyNumberFormat="1" applyFont="1" applyFill="1" applyBorder="1" applyAlignment="1" applyProtection="1">
      <alignment vertical="center" shrinkToFit="1"/>
      <protection locked="0"/>
    </xf>
    <xf numFmtId="182" fontId="6" fillId="0" borderId="195" xfId="10" applyNumberFormat="1" applyFont="1" applyBorder="1" applyAlignment="1">
      <alignment horizontal="center" vertical="center"/>
    </xf>
    <xf numFmtId="182" fontId="6" fillId="0" borderId="192" xfId="2" applyNumberFormat="1" applyFont="1" applyFill="1" applyBorder="1" applyAlignment="1">
      <alignment horizontal="center" vertical="center"/>
    </xf>
    <xf numFmtId="180" fontId="23" fillId="0" borderId="192" xfId="2" applyNumberFormat="1" applyFont="1" applyBorder="1">
      <alignment vertical="center"/>
    </xf>
    <xf numFmtId="180" fontId="23" fillId="0" borderId="195" xfId="2" applyNumberFormat="1" applyFont="1" applyBorder="1">
      <alignment vertical="center"/>
    </xf>
    <xf numFmtId="180" fontId="23" fillId="0" borderId="196" xfId="2" applyNumberFormat="1" applyFont="1" applyBorder="1">
      <alignment vertical="center"/>
    </xf>
    <xf numFmtId="180" fontId="5" fillId="0" borderId="192" xfId="2" applyNumberFormat="1" applyFont="1" applyBorder="1" applyAlignment="1">
      <alignment horizontal="center" vertical="center"/>
    </xf>
    <xf numFmtId="0" fontId="5" fillId="0" borderId="192" xfId="10" applyFont="1" applyBorder="1" applyAlignment="1">
      <alignment horizontal="center" vertical="center"/>
    </xf>
    <xf numFmtId="180" fontId="5" fillId="0" borderId="198" xfId="2" applyNumberFormat="1" applyFont="1" applyBorder="1" applyAlignment="1">
      <alignment horizontal="center" vertical="center"/>
    </xf>
    <xf numFmtId="0" fontId="5" fillId="0" borderId="198" xfId="10" applyFont="1" applyBorder="1" applyAlignment="1">
      <alignment horizontal="center" vertical="center"/>
    </xf>
    <xf numFmtId="180" fontId="5" fillId="0" borderId="200" xfId="2" applyNumberFormat="1" applyFont="1" applyBorder="1" applyAlignment="1">
      <alignment horizontal="center" vertical="center"/>
    </xf>
    <xf numFmtId="0" fontId="5" fillId="0" borderId="200" xfId="10" applyFont="1" applyBorder="1" applyAlignment="1">
      <alignment horizontal="center" vertical="center"/>
    </xf>
    <xf numFmtId="187" fontId="5" fillId="0" borderId="204" xfId="10" applyNumberFormat="1" applyFont="1" applyBorder="1" applyAlignment="1">
      <alignment horizontal="center" vertical="center"/>
    </xf>
    <xf numFmtId="0" fontId="5" fillId="0" borderId="205" xfId="10" applyFont="1" applyBorder="1" applyAlignment="1">
      <alignment horizontal="center" vertical="center"/>
    </xf>
    <xf numFmtId="188" fontId="5" fillId="0" borderId="208" xfId="10" applyNumberFormat="1" applyFont="1" applyBorder="1" applyAlignment="1">
      <alignment horizontal="center" vertical="center"/>
    </xf>
    <xf numFmtId="0" fontId="5" fillId="0" borderId="207" xfId="10" applyFont="1" applyBorder="1" applyAlignment="1">
      <alignment horizontal="center" vertical="center"/>
    </xf>
    <xf numFmtId="9" fontId="5" fillId="0" borderId="205" xfId="2" applyFont="1" applyBorder="1" applyAlignment="1">
      <alignment horizontal="center" vertical="center"/>
    </xf>
    <xf numFmtId="9" fontId="5" fillId="0" borderId="200" xfId="2" applyFont="1" applyBorder="1" applyAlignment="1">
      <alignment horizontal="center" vertical="center"/>
    </xf>
    <xf numFmtId="182" fontId="6" fillId="0" borderId="200" xfId="2" applyNumberFormat="1" applyFont="1" applyFill="1" applyBorder="1" applyAlignment="1">
      <alignment horizontal="center" vertical="center"/>
    </xf>
    <xf numFmtId="180" fontId="23" fillId="0" borderId="200" xfId="2" applyNumberFormat="1" applyFont="1" applyBorder="1">
      <alignment vertical="center"/>
    </xf>
    <xf numFmtId="182" fontId="6" fillId="0" borderId="196" xfId="10" applyNumberFormat="1" applyFont="1" applyBorder="1" applyAlignment="1">
      <alignment horizontal="center" vertical="center" wrapText="1"/>
    </xf>
    <xf numFmtId="0" fontId="22" fillId="31" borderId="60" xfId="10" applyFont="1" applyFill="1" applyBorder="1" applyAlignment="1">
      <alignment horizontal="center" vertical="center" wrapText="1"/>
    </xf>
    <xf numFmtId="176" fontId="23" fillId="31" borderId="60" xfId="7" applyNumberFormat="1" applyFont="1" applyFill="1" applyBorder="1" applyAlignment="1">
      <alignment horizontal="center" vertical="center"/>
    </xf>
    <xf numFmtId="0" fontId="22" fillId="31" borderId="59" xfId="10" applyFont="1" applyFill="1" applyBorder="1" applyAlignment="1">
      <alignment horizontal="center" vertical="center" wrapText="1"/>
    </xf>
    <xf numFmtId="0" fontId="20" fillId="4" borderId="9" xfId="10" applyFont="1" applyFill="1" applyBorder="1" applyAlignment="1">
      <alignment vertical="center"/>
    </xf>
    <xf numFmtId="0" fontId="20" fillId="4" borderId="60" xfId="10" applyFont="1" applyFill="1" applyBorder="1" applyAlignment="1">
      <alignment vertical="center"/>
    </xf>
    <xf numFmtId="0" fontId="5" fillId="4" borderId="60" xfId="10" applyFont="1" applyFill="1" applyBorder="1" applyAlignment="1">
      <alignment horizontal="center" vertical="center"/>
    </xf>
    <xf numFmtId="0" fontId="5" fillId="4" borderId="59" xfId="10" applyFont="1" applyFill="1" applyBorder="1" applyAlignment="1">
      <alignment horizontal="center" vertical="center"/>
    </xf>
    <xf numFmtId="0" fontId="20" fillId="8" borderId="9" xfId="10" applyFont="1" applyFill="1" applyBorder="1" applyAlignment="1">
      <alignment vertical="center"/>
    </xf>
    <xf numFmtId="0" fontId="20" fillId="8" borderId="60" xfId="10" applyFont="1" applyFill="1" applyBorder="1" applyAlignment="1">
      <alignment vertical="center"/>
    </xf>
    <xf numFmtId="0" fontId="5" fillId="8" borderId="60" xfId="10" applyFont="1" applyFill="1" applyBorder="1" applyAlignment="1">
      <alignment horizontal="center" vertical="center"/>
    </xf>
    <xf numFmtId="0" fontId="5" fillId="8" borderId="59" xfId="10" applyFont="1" applyFill="1" applyBorder="1" applyAlignment="1">
      <alignment horizontal="center" vertical="center"/>
    </xf>
    <xf numFmtId="176" fontId="22" fillId="0" borderId="65" xfId="4" applyNumberFormat="1" applyFont="1" applyBorder="1" applyAlignment="1" applyProtection="1">
      <alignment vertical="center" shrinkToFit="1"/>
      <protection locked="0"/>
    </xf>
    <xf numFmtId="176" fontId="22" fillId="0" borderId="16" xfId="4" applyNumberFormat="1" applyFont="1" applyBorder="1" applyAlignment="1">
      <alignment horizontal="center" vertical="center" shrinkToFit="1"/>
    </xf>
    <xf numFmtId="176" fontId="22" fillId="0" borderId="81" xfId="4" applyNumberFormat="1" applyFont="1" applyBorder="1" applyAlignment="1" applyProtection="1">
      <alignment vertical="center" shrinkToFit="1"/>
      <protection locked="0"/>
    </xf>
    <xf numFmtId="176" fontId="22" fillId="0" borderId="60" xfId="4" applyNumberFormat="1" applyFont="1" applyBorder="1" applyAlignment="1" applyProtection="1">
      <alignment vertical="center" shrinkToFit="1"/>
      <protection locked="0"/>
    </xf>
    <xf numFmtId="176" fontId="22" fillId="5" borderId="116" xfId="4" applyNumberFormat="1" applyFont="1" applyFill="1" applyBorder="1" applyAlignment="1">
      <alignment vertical="center" shrinkToFit="1"/>
    </xf>
    <xf numFmtId="176" fontId="22" fillId="0" borderId="210" xfId="4" applyNumberFormat="1" applyFont="1" applyBorder="1" applyAlignment="1" applyProtection="1">
      <alignment vertical="center" shrinkToFit="1"/>
      <protection locked="0"/>
    </xf>
    <xf numFmtId="182" fontId="9" fillId="0" borderId="0" xfId="4" applyNumberFormat="1" applyFont="1" applyAlignment="1">
      <alignment horizontal="center" vertical="top" shrinkToFit="1"/>
    </xf>
    <xf numFmtId="189" fontId="20" fillId="0" borderId="0" xfId="4" applyNumberFormat="1" applyFont="1" applyAlignment="1" applyProtection="1">
      <alignment vertical="top" shrinkToFit="1"/>
      <protection locked="0"/>
    </xf>
    <xf numFmtId="0" fontId="22" fillId="0" borderId="19" xfId="4" applyFont="1" applyBorder="1" applyAlignment="1" applyProtection="1">
      <alignment horizontal="center" vertical="center" shrinkToFit="1"/>
      <protection locked="0"/>
    </xf>
    <xf numFmtId="182" fontId="20" fillId="0" borderId="0" xfId="4" applyNumberFormat="1" applyFont="1" applyAlignment="1" applyProtection="1">
      <alignment vertical="top" shrinkToFit="1"/>
      <protection locked="0"/>
    </xf>
    <xf numFmtId="182" fontId="9" fillId="0" borderId="0" xfId="4" applyNumberFormat="1" applyFont="1" applyAlignment="1" applyProtection="1">
      <alignment vertical="center" shrinkToFit="1"/>
      <protection locked="0"/>
    </xf>
    <xf numFmtId="49" fontId="20" fillId="0" borderId="0" xfId="4" applyNumberFormat="1" applyFont="1" applyAlignment="1" applyProtection="1">
      <alignment vertical="center" shrinkToFit="1"/>
      <protection locked="0"/>
    </xf>
    <xf numFmtId="0" fontId="17" fillId="5" borderId="9" xfId="0" applyFont="1" applyFill="1" applyBorder="1" applyAlignment="1">
      <alignment horizontal="center" vertical="center"/>
    </xf>
    <xf numFmtId="0" fontId="17" fillId="5" borderId="60" xfId="0" applyFont="1" applyFill="1" applyBorder="1" applyAlignment="1">
      <alignment horizontal="center" vertical="center"/>
    </xf>
    <xf numFmtId="0" fontId="17" fillId="5" borderId="59" xfId="0" applyFont="1" applyFill="1" applyBorder="1" applyAlignment="1">
      <alignment horizontal="center" vertical="center"/>
    </xf>
    <xf numFmtId="0" fontId="0" fillId="0" borderId="19"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19" xfId="0" applyBorder="1" applyAlignment="1">
      <alignment horizontal="center" vertical="center"/>
    </xf>
    <xf numFmtId="0" fontId="17" fillId="5" borderId="19" xfId="0" applyFont="1" applyFill="1" applyBorder="1" applyAlignment="1">
      <alignment horizontal="center" vertical="center"/>
    </xf>
    <xf numFmtId="176" fontId="25" fillId="0" borderId="89" xfId="7" applyNumberFormat="1" applyFont="1" applyBorder="1" applyAlignment="1" applyProtection="1">
      <alignment horizontal="center" vertical="center" shrinkToFit="1"/>
      <protection locked="0"/>
    </xf>
    <xf numFmtId="176" fontId="25" fillId="0" borderId="0" xfId="7" applyNumberFormat="1" applyFont="1" applyAlignment="1" applyProtection="1">
      <alignment horizontal="center" vertical="center" shrinkToFit="1"/>
      <protection locked="0"/>
    </xf>
    <xf numFmtId="176" fontId="25" fillId="0" borderId="0" xfId="7" applyNumberFormat="1" applyFont="1" applyAlignment="1">
      <alignment horizontal="left" vertical="center"/>
    </xf>
    <xf numFmtId="0" fontId="30" fillId="0" borderId="0" xfId="10" applyFont="1" applyAlignment="1">
      <alignment horizontal="center" vertical="center"/>
    </xf>
    <xf numFmtId="0" fontId="34" fillId="0" borderId="89" xfId="10" applyFont="1" applyBorder="1" applyAlignment="1">
      <alignment horizontal="center" vertical="center"/>
    </xf>
    <xf numFmtId="0" fontId="34" fillId="0" borderId="0" xfId="10" applyFont="1" applyAlignment="1">
      <alignment horizontal="center" vertical="center"/>
    </xf>
    <xf numFmtId="0" fontId="34" fillId="0" borderId="39" xfId="10" applyFont="1" applyBorder="1" applyAlignment="1">
      <alignment horizontal="center" vertical="center"/>
    </xf>
    <xf numFmtId="49" fontId="35" fillId="0" borderId="0" xfId="11" applyNumberFormat="1" applyFont="1" applyBorder="1" applyAlignment="1" applyProtection="1">
      <alignment horizontal="center" vertical="center"/>
      <protection locked="0"/>
    </xf>
    <xf numFmtId="0" fontId="35" fillId="0" borderId="0" xfId="11" applyNumberFormat="1" applyFont="1" applyBorder="1" applyAlignment="1" applyProtection="1">
      <alignment horizontal="center" vertical="center"/>
      <protection locked="0"/>
    </xf>
    <xf numFmtId="176" fontId="14" fillId="0" borderId="0" xfId="7" applyNumberFormat="1" applyFont="1" applyAlignment="1">
      <alignment horizontal="left" vertical="center"/>
    </xf>
    <xf numFmtId="182" fontId="10" fillId="0" borderId="19" xfId="4" applyNumberFormat="1" applyFont="1" applyBorder="1" applyAlignment="1">
      <alignment horizontal="left" vertical="center" wrapText="1" shrinkToFit="1"/>
    </xf>
    <xf numFmtId="176" fontId="50" fillId="0" borderId="27" xfId="7" applyNumberFormat="1" applyFont="1" applyBorder="1" applyAlignment="1">
      <alignment horizontal="center" vertical="center"/>
    </xf>
    <xf numFmtId="176" fontId="50" fillId="0" borderId="65" xfId="7" applyNumberFormat="1" applyFont="1" applyBorder="1" applyAlignment="1">
      <alignment horizontal="center" vertical="center"/>
    </xf>
    <xf numFmtId="182" fontId="59" fillId="2" borderId="31" xfId="4" applyNumberFormat="1" applyFont="1" applyFill="1" applyBorder="1" applyAlignment="1">
      <alignment horizontal="center" vertical="center" wrapText="1" shrinkToFit="1"/>
    </xf>
    <xf numFmtId="182" fontId="20" fillId="0" borderId="0" xfId="4" applyNumberFormat="1" applyFont="1" applyAlignment="1">
      <alignment horizontal="left" vertical="top" shrinkToFit="1"/>
    </xf>
    <xf numFmtId="0" fontId="38" fillId="6" borderId="26" xfId="10" applyFont="1" applyFill="1" applyBorder="1" applyAlignment="1">
      <alignment horizontal="center" vertical="center"/>
    </xf>
    <xf numFmtId="0" fontId="38" fillId="6" borderId="62" xfId="10" applyFont="1" applyFill="1" applyBorder="1" applyAlignment="1">
      <alignment horizontal="center" vertical="center"/>
    </xf>
    <xf numFmtId="0" fontId="38" fillId="6" borderId="63" xfId="10" applyFont="1" applyFill="1" applyBorder="1" applyAlignment="1">
      <alignment horizontal="center" vertical="center"/>
    </xf>
    <xf numFmtId="0" fontId="38" fillId="6" borderId="27" xfId="10" applyFont="1" applyFill="1" applyBorder="1" applyAlignment="1">
      <alignment horizontal="center" vertical="center"/>
    </xf>
    <xf numFmtId="0" fontId="38" fillId="6" borderId="65" xfId="10" applyFont="1" applyFill="1" applyBorder="1" applyAlignment="1">
      <alignment horizontal="center" vertical="center"/>
    </xf>
    <xf numFmtId="0" fontId="38" fillId="6" borderId="67" xfId="10" applyFont="1" applyFill="1" applyBorder="1" applyAlignment="1">
      <alignment horizontal="center" vertical="center"/>
    </xf>
    <xf numFmtId="176" fontId="15" fillId="6" borderId="19" xfId="7" applyNumberFormat="1" applyFont="1" applyFill="1" applyBorder="1" applyAlignment="1">
      <alignment horizontal="center" vertical="center"/>
    </xf>
    <xf numFmtId="0" fontId="6" fillId="31" borderId="9" xfId="10" applyFont="1" applyFill="1" applyBorder="1" applyAlignment="1">
      <alignment horizontal="center" vertical="center"/>
    </xf>
    <xf numFmtId="0" fontId="6" fillId="31" borderId="60" xfId="10" applyFont="1" applyFill="1" applyBorder="1" applyAlignment="1">
      <alignment horizontal="center" vertical="center"/>
    </xf>
    <xf numFmtId="182" fontId="45" fillId="6" borderId="19" xfId="4" applyNumberFormat="1" applyFont="1" applyFill="1" applyBorder="1" applyAlignment="1">
      <alignment horizontal="center" vertical="center" wrapText="1" shrinkToFit="1"/>
    </xf>
    <xf numFmtId="182" fontId="45" fillId="6" borderId="99" xfId="4" applyNumberFormat="1" applyFont="1" applyFill="1" applyBorder="1" applyAlignment="1">
      <alignment horizontal="center" vertical="center" wrapText="1" shrinkToFit="1"/>
    </xf>
    <xf numFmtId="176" fontId="50" fillId="0" borderId="138" xfId="7" applyNumberFormat="1" applyFont="1" applyBorder="1" applyAlignment="1">
      <alignment horizontal="center" vertical="center"/>
    </xf>
    <xf numFmtId="176" fontId="50" fillId="0" borderId="117" xfId="7" applyNumberFormat="1" applyFont="1" applyBorder="1" applyAlignment="1">
      <alignment horizontal="center" vertical="center"/>
    </xf>
    <xf numFmtId="176" fontId="20" fillId="0" borderId="194" xfId="10" applyNumberFormat="1" applyFont="1" applyBorder="1" applyAlignment="1">
      <alignment horizontal="center" vertical="center"/>
    </xf>
    <xf numFmtId="176" fontId="20" fillId="0" borderId="201" xfId="10" applyNumberFormat="1" applyFont="1" applyBorder="1" applyAlignment="1">
      <alignment horizontal="center" vertical="center"/>
    </xf>
    <xf numFmtId="0" fontId="20" fillId="0" borderId="58" xfId="10" applyFont="1" applyBorder="1" applyAlignment="1">
      <alignment horizontal="center" vertical="center"/>
    </xf>
    <xf numFmtId="0" fontId="20" fillId="0" borderId="67" xfId="10" applyFont="1" applyBorder="1" applyAlignment="1">
      <alignment horizontal="center" vertical="center"/>
    </xf>
    <xf numFmtId="176" fontId="50" fillId="0" borderId="20" xfId="7" applyNumberFormat="1" applyFont="1" applyBorder="1" applyAlignment="1">
      <alignment horizontal="center" vertical="center"/>
    </xf>
    <xf numFmtId="176" fontId="50" fillId="0" borderId="0" xfId="7" applyNumberFormat="1" applyFont="1" applyAlignment="1">
      <alignment horizontal="center" vertical="center"/>
    </xf>
    <xf numFmtId="182" fontId="59" fillId="0" borderId="31" xfId="4" applyNumberFormat="1" applyFont="1" applyBorder="1" applyAlignment="1">
      <alignment horizontal="center" vertical="center" wrapText="1" shrinkToFit="1"/>
    </xf>
    <xf numFmtId="176" fontId="50" fillId="0" borderId="139" xfId="7" applyNumberFormat="1" applyFont="1" applyBorder="1" applyAlignment="1">
      <alignment horizontal="center" vertical="center"/>
    </xf>
    <xf numFmtId="176" fontId="50" fillId="0" borderId="75" xfId="7" applyNumberFormat="1" applyFont="1" applyBorder="1" applyAlignment="1">
      <alignment horizontal="center" vertical="center"/>
    </xf>
    <xf numFmtId="0" fontId="29" fillId="0" borderId="63" xfId="10" applyFont="1" applyBorder="1" applyAlignment="1">
      <alignment horizontal="center" vertical="center"/>
    </xf>
    <xf numFmtId="0" fontId="29" fillId="0" borderId="58" xfId="10" applyFont="1" applyBorder="1" applyAlignment="1">
      <alignment horizontal="center" vertical="center"/>
    </xf>
    <xf numFmtId="0" fontId="29" fillId="0" borderId="67" xfId="10" applyFont="1" applyBorder="1" applyAlignment="1">
      <alignment horizontal="center" vertical="center"/>
    </xf>
    <xf numFmtId="182" fontId="11" fillId="6" borderId="19" xfId="4" applyNumberFormat="1" applyFont="1" applyFill="1" applyBorder="1" applyAlignment="1">
      <alignment horizontal="center" vertical="center" wrapText="1" shrinkToFit="1"/>
    </xf>
    <xf numFmtId="182" fontId="11" fillId="6" borderId="99" xfId="4" applyNumberFormat="1" applyFont="1" applyFill="1" applyBorder="1" applyAlignment="1">
      <alignment horizontal="center" vertical="center" wrapText="1" shrinkToFit="1"/>
    </xf>
    <xf numFmtId="176" fontId="29" fillId="0" borderId="199" xfId="10" applyNumberFormat="1" applyFont="1" applyBorder="1" applyAlignment="1">
      <alignment horizontal="center" vertical="center"/>
    </xf>
    <xf numFmtId="176" fontId="29" fillId="0" borderId="194" xfId="10" applyNumberFormat="1" applyFont="1" applyBorder="1" applyAlignment="1">
      <alignment horizontal="center" vertical="center"/>
    </xf>
    <xf numFmtId="176" fontId="29" fillId="0" borderId="201" xfId="10" applyNumberFormat="1" applyFont="1" applyBorder="1" applyAlignment="1">
      <alignment horizontal="center" vertical="center"/>
    </xf>
    <xf numFmtId="0" fontId="5" fillId="0" borderId="139" xfId="10" applyFont="1" applyBorder="1" applyAlignment="1">
      <alignment horizontal="center" vertical="center"/>
    </xf>
    <xf numFmtId="0" fontId="5" fillId="0" borderId="75" xfId="10" applyFont="1" applyBorder="1" applyAlignment="1">
      <alignment horizontal="center" vertical="center"/>
    </xf>
    <xf numFmtId="0" fontId="22" fillId="0" borderId="139" xfId="10" applyFont="1" applyBorder="1" applyAlignment="1">
      <alignment horizontal="center" vertical="center" wrapText="1"/>
    </xf>
    <xf numFmtId="0" fontId="22" fillId="0" borderId="193" xfId="10" applyFont="1" applyBorder="1" applyAlignment="1">
      <alignment horizontal="center" vertical="center"/>
    </xf>
    <xf numFmtId="0" fontId="5" fillId="0" borderId="27" xfId="10" applyFont="1" applyBorder="1" applyAlignment="1">
      <alignment horizontal="center" vertical="center"/>
    </xf>
    <xf numFmtId="0" fontId="5" fillId="0" borderId="65" xfId="10" applyFont="1" applyBorder="1" applyAlignment="1">
      <alignment horizontal="center" vertical="center"/>
    </xf>
    <xf numFmtId="0" fontId="22" fillId="0" borderId="27" xfId="10" applyFont="1" applyBorder="1" applyAlignment="1">
      <alignment horizontal="center" vertical="center" wrapText="1"/>
    </xf>
    <xf numFmtId="0" fontId="22" fillId="0" borderId="65" xfId="10" applyFont="1" applyBorder="1" applyAlignment="1">
      <alignment horizontal="center" vertical="center"/>
    </xf>
    <xf numFmtId="0" fontId="5" fillId="0" borderId="27" xfId="10" applyFont="1" applyBorder="1" applyAlignment="1">
      <alignment horizontal="center" vertical="center" shrinkToFit="1"/>
    </xf>
    <xf numFmtId="0" fontId="5" fillId="0" borderId="65" xfId="10" applyFont="1" applyBorder="1" applyAlignment="1">
      <alignment horizontal="center" vertical="center" shrinkToFit="1"/>
    </xf>
    <xf numFmtId="0" fontId="5" fillId="0" borderId="67" xfId="10" applyFont="1" applyBorder="1" applyAlignment="1">
      <alignment horizontal="center" vertical="center" shrinkToFit="1"/>
    </xf>
    <xf numFmtId="0" fontId="5" fillId="0" borderId="146" xfId="10" applyFont="1" applyBorder="1" applyAlignment="1">
      <alignment horizontal="center" vertical="center"/>
    </xf>
    <xf numFmtId="0" fontId="5" fillId="0" borderId="197" xfId="10" applyFont="1" applyBorder="1" applyAlignment="1">
      <alignment horizontal="center" vertical="center"/>
    </xf>
    <xf numFmtId="0" fontId="5" fillId="0" borderId="26" xfId="10" applyFont="1" applyBorder="1" applyAlignment="1">
      <alignment horizontal="center" vertical="center"/>
    </xf>
    <xf numFmtId="0" fontId="5" fillId="0" borderId="62" xfId="10" applyFont="1" applyBorder="1" applyAlignment="1">
      <alignment horizontal="center" vertical="center"/>
    </xf>
    <xf numFmtId="0" fontId="20" fillId="0" borderId="26" xfId="10" applyFont="1" applyBorder="1" applyAlignment="1">
      <alignment horizontal="center" vertical="center"/>
    </xf>
    <xf numFmtId="0" fontId="20" fillId="0" borderId="62" xfId="10" applyFont="1" applyBorder="1" applyAlignment="1">
      <alignment horizontal="center" vertical="center"/>
    </xf>
    <xf numFmtId="0" fontId="20" fillId="0" borderId="63" xfId="10" applyFont="1" applyBorder="1" applyAlignment="1">
      <alignment horizontal="center" vertical="center"/>
    </xf>
    <xf numFmtId="0" fontId="20" fillId="0" borderId="20" xfId="10" applyFont="1" applyBorder="1" applyAlignment="1">
      <alignment horizontal="center" vertical="center"/>
    </xf>
    <xf numFmtId="0" fontId="20" fillId="0" borderId="0" xfId="10" applyFont="1" applyAlignment="1">
      <alignment horizontal="center" vertical="center"/>
    </xf>
    <xf numFmtId="0" fontId="20" fillId="0" borderId="27" xfId="10" applyFont="1" applyBorder="1" applyAlignment="1">
      <alignment horizontal="center" vertical="center"/>
    </xf>
    <xf numFmtId="0" fontId="20" fillId="0" borderId="65" xfId="10" applyFont="1" applyBorder="1" applyAlignment="1">
      <alignment horizontal="center" vertical="center"/>
    </xf>
    <xf numFmtId="176" fontId="29" fillId="0" borderId="198" xfId="10" applyNumberFormat="1" applyFont="1" applyBorder="1" applyAlignment="1">
      <alignment horizontal="center" vertical="center"/>
    </xf>
    <xf numFmtId="176" fontId="29" fillId="0" borderId="200" xfId="10" applyNumberFormat="1" applyFont="1" applyBorder="1" applyAlignment="1">
      <alignment horizontal="center" vertical="center"/>
    </xf>
    <xf numFmtId="176" fontId="29" fillId="0" borderId="202" xfId="10" applyNumberFormat="1" applyFont="1" applyBorder="1" applyAlignment="1">
      <alignment horizontal="center" vertical="center"/>
    </xf>
    <xf numFmtId="176" fontId="29" fillId="0" borderId="203" xfId="10" applyNumberFormat="1" applyFont="1" applyBorder="1" applyAlignment="1">
      <alignment horizontal="center" vertical="center"/>
    </xf>
    <xf numFmtId="0" fontId="29" fillId="0" borderId="206" xfId="10" applyFont="1" applyBorder="1" applyAlignment="1">
      <alignment horizontal="center" vertical="center"/>
    </xf>
    <xf numFmtId="0" fontId="29" fillId="0" borderId="209" xfId="10" applyFont="1" applyBorder="1" applyAlignment="1">
      <alignment horizontal="center" vertical="center"/>
    </xf>
    <xf numFmtId="0" fontId="22" fillId="0" borderId="145" xfId="10" applyFont="1" applyBorder="1" applyAlignment="1">
      <alignment horizontal="center" vertical="center" wrapText="1"/>
    </xf>
    <xf numFmtId="0" fontId="22" fillId="0" borderId="207" xfId="10" applyFont="1" applyBorder="1" applyAlignment="1">
      <alignment horizontal="center" vertical="center" wrapText="1"/>
    </xf>
    <xf numFmtId="182" fontId="45" fillId="6" borderId="59" xfId="4" applyNumberFormat="1" applyFont="1" applyFill="1" applyBorder="1" applyAlignment="1">
      <alignment horizontal="center" vertical="center" wrapText="1" shrinkToFit="1"/>
    </xf>
    <xf numFmtId="182" fontId="45" fillId="6" borderId="63" xfId="4" applyNumberFormat="1" applyFont="1" applyFill="1" applyBorder="1" applyAlignment="1">
      <alignment horizontal="center" vertical="center" wrapText="1" shrinkToFit="1"/>
    </xf>
    <xf numFmtId="0" fontId="12" fillId="4" borderId="187"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12" fillId="4" borderId="108" xfId="0" applyFont="1" applyFill="1" applyBorder="1" applyAlignment="1">
      <alignment horizontal="center" vertical="center" wrapText="1"/>
    </xf>
    <xf numFmtId="0" fontId="12" fillId="8" borderId="187" xfId="0" applyFont="1" applyFill="1" applyBorder="1" applyAlignment="1">
      <alignment horizontal="center" vertical="center" wrapText="1"/>
    </xf>
    <xf numFmtId="0" fontId="12" fillId="8" borderId="9" xfId="0" applyFont="1" applyFill="1" applyBorder="1" applyAlignment="1">
      <alignment horizontal="center" vertical="center" wrapText="1"/>
    </xf>
    <xf numFmtId="0" fontId="12" fillId="8" borderId="108" xfId="0" applyFont="1" applyFill="1" applyBorder="1" applyAlignment="1">
      <alignment horizontal="center" vertical="center" wrapText="1"/>
    </xf>
    <xf numFmtId="0" fontId="12" fillId="5" borderId="187"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12" fillId="3" borderId="9" xfId="0" applyFont="1" applyFill="1" applyBorder="1" applyAlignment="1">
      <alignment horizontal="center" vertical="center" wrapText="1"/>
    </xf>
    <xf numFmtId="176" fontId="58" fillId="24" borderId="0" xfId="7" applyNumberFormat="1" applyFont="1" applyFill="1" applyAlignment="1">
      <alignment horizontal="center" vertical="center"/>
    </xf>
    <xf numFmtId="0" fontId="9" fillId="27" borderId="0" xfId="10" applyFont="1" applyFill="1" applyAlignment="1">
      <alignment horizontal="center" vertical="center"/>
    </xf>
    <xf numFmtId="0" fontId="9" fillId="26" borderId="0" xfId="10" applyFont="1" applyFill="1" applyAlignment="1">
      <alignment horizontal="center" vertical="center"/>
    </xf>
    <xf numFmtId="49" fontId="5" fillId="17" borderId="0" xfId="10" applyNumberFormat="1" applyFont="1" applyFill="1" applyAlignment="1">
      <alignment horizontal="center" vertical="center"/>
    </xf>
    <xf numFmtId="176" fontId="12" fillId="0" borderId="19" xfId="7" applyNumberFormat="1" applyFont="1" applyBorder="1" applyAlignment="1">
      <alignment horizontal="center" vertical="center" textRotation="255"/>
    </xf>
    <xf numFmtId="0" fontId="58" fillId="24" borderId="26" xfId="10" applyFont="1" applyFill="1" applyBorder="1" applyAlignment="1">
      <alignment horizontal="center" vertical="center" wrapText="1"/>
    </xf>
    <xf numFmtId="0" fontId="58" fillId="24" borderId="20" xfId="10" applyFont="1" applyFill="1" applyBorder="1" applyAlignment="1">
      <alignment horizontal="center" vertical="center"/>
    </xf>
    <xf numFmtId="176" fontId="23" fillId="15" borderId="20" xfId="7" applyNumberFormat="1" applyFont="1" applyFill="1" applyBorder="1" applyAlignment="1">
      <alignment horizontal="center" vertical="center"/>
    </xf>
    <xf numFmtId="176" fontId="23" fillId="15" borderId="27" xfId="7" applyNumberFormat="1" applyFont="1" applyFill="1" applyBorder="1" applyAlignment="1">
      <alignment horizontal="center" vertical="center"/>
    </xf>
    <xf numFmtId="176" fontId="12" fillId="0" borderId="19" xfId="7" applyNumberFormat="1" applyFont="1" applyBorder="1" applyAlignment="1">
      <alignment horizontal="center" vertical="center" textRotation="255" wrapText="1"/>
    </xf>
    <xf numFmtId="0" fontId="58" fillId="24" borderId="0" xfId="10" applyFont="1" applyFill="1" applyAlignment="1">
      <alignment horizontal="center" vertical="center"/>
    </xf>
    <xf numFmtId="0" fontId="21" fillId="24" borderId="19" xfId="10" applyFont="1" applyFill="1" applyBorder="1" applyAlignment="1">
      <alignment horizontal="center" vertical="center"/>
    </xf>
    <xf numFmtId="0" fontId="6" fillId="14" borderId="183" xfId="10" applyFont="1" applyFill="1" applyBorder="1" applyAlignment="1">
      <alignment horizontal="center" vertical="center" wrapText="1"/>
    </xf>
    <xf numFmtId="0" fontId="6" fillId="14" borderId="184" xfId="10" applyFont="1" applyFill="1" applyBorder="1" applyAlignment="1">
      <alignment horizontal="center" vertical="center" wrapText="1"/>
    </xf>
    <xf numFmtId="0" fontId="29" fillId="28" borderId="63" xfId="10" applyFont="1" applyFill="1" applyBorder="1" applyAlignment="1">
      <alignment horizontal="center"/>
    </xf>
    <xf numFmtId="0" fontId="29" fillId="28" borderId="58" xfId="10" applyFont="1" applyFill="1" applyBorder="1" applyAlignment="1">
      <alignment horizontal="center"/>
    </xf>
    <xf numFmtId="0" fontId="58" fillId="24" borderId="20" xfId="10" applyFont="1" applyFill="1" applyBorder="1" applyAlignment="1">
      <alignment horizontal="center" vertical="center" wrapText="1"/>
    </xf>
    <xf numFmtId="0" fontId="6" fillId="14" borderId="185" xfId="10" applyFont="1" applyFill="1" applyBorder="1" applyAlignment="1">
      <alignment horizontal="center" vertical="center" wrapText="1"/>
    </xf>
    <xf numFmtId="0" fontId="20" fillId="14" borderId="87" xfId="10" applyFont="1" applyFill="1" applyBorder="1" applyAlignment="1">
      <alignment horizontal="center" vertical="center"/>
    </xf>
    <xf numFmtId="0" fontId="20" fillId="14" borderId="176" xfId="10" applyFont="1" applyFill="1" applyBorder="1" applyAlignment="1">
      <alignment horizontal="center" vertical="center"/>
    </xf>
    <xf numFmtId="0" fontId="5" fillId="6" borderId="19" xfId="10" applyFont="1" applyFill="1" applyBorder="1" applyAlignment="1">
      <alignment horizontal="center" vertical="center"/>
    </xf>
    <xf numFmtId="176" fontId="14" fillId="6" borderId="19" xfId="7" applyNumberFormat="1" applyFont="1" applyFill="1" applyBorder="1" applyAlignment="1">
      <alignment horizontal="center" vertical="center"/>
    </xf>
    <xf numFmtId="176" fontId="23" fillId="6" borderId="19" xfId="7" applyNumberFormat="1" applyFont="1" applyFill="1" applyBorder="1" applyAlignment="1">
      <alignment horizontal="center" vertical="center"/>
    </xf>
    <xf numFmtId="0" fontId="10" fillId="6" borderId="19" xfId="10" applyFont="1" applyFill="1" applyBorder="1" applyAlignment="1">
      <alignment horizontal="center"/>
    </xf>
    <xf numFmtId="0" fontId="10" fillId="6" borderId="99" xfId="10" applyFont="1" applyFill="1" applyBorder="1" applyAlignment="1">
      <alignment horizontal="center"/>
    </xf>
    <xf numFmtId="176" fontId="14" fillId="29" borderId="19" xfId="7" applyNumberFormat="1" applyFont="1" applyFill="1" applyBorder="1" applyAlignment="1">
      <alignment horizontal="center" vertical="center"/>
    </xf>
    <xf numFmtId="176" fontId="23" fillId="30" borderId="19" xfId="7" applyNumberFormat="1" applyFont="1" applyFill="1" applyBorder="1" applyAlignment="1">
      <alignment horizontal="center" vertical="center"/>
    </xf>
    <xf numFmtId="176" fontId="23" fillId="28" borderId="19" xfId="7" applyNumberFormat="1" applyFont="1" applyFill="1" applyBorder="1" applyAlignment="1">
      <alignment horizontal="center" vertical="center"/>
    </xf>
    <xf numFmtId="176" fontId="23" fillId="25" borderId="19" xfId="7" applyNumberFormat="1" applyFont="1" applyFill="1" applyBorder="1" applyAlignment="1">
      <alignment horizontal="center" vertical="center"/>
    </xf>
    <xf numFmtId="176" fontId="23" fillId="25" borderId="9" xfId="7" applyNumberFormat="1" applyFont="1" applyFill="1" applyBorder="1" applyAlignment="1">
      <alignment horizontal="center" vertical="center"/>
    </xf>
    <xf numFmtId="176" fontId="22" fillId="0" borderId="9" xfId="3" applyNumberFormat="1" applyFont="1" applyBorder="1" applyAlignment="1">
      <alignment horizontal="center" vertical="center"/>
    </xf>
    <xf numFmtId="176" fontId="22" fillId="0" borderId="59" xfId="3" applyNumberFormat="1" applyFont="1" applyBorder="1" applyAlignment="1">
      <alignment horizontal="center" vertical="center"/>
    </xf>
    <xf numFmtId="49" fontId="22" fillId="0" borderId="148" xfId="3" applyNumberFormat="1" applyFont="1" applyBorder="1" applyAlignment="1">
      <alignment horizontal="center" vertical="center" shrinkToFit="1"/>
    </xf>
    <xf numFmtId="49" fontId="22" fillId="0" borderId="159" xfId="3" applyNumberFormat="1" applyFont="1" applyBorder="1" applyAlignment="1">
      <alignment horizontal="center" vertical="center" shrinkToFit="1"/>
    </xf>
    <xf numFmtId="176" fontId="22" fillId="0" borderId="50" xfId="1" applyNumberFormat="1" applyFont="1" applyBorder="1" applyAlignment="1">
      <alignment horizontal="center" vertical="center" textRotation="255" shrinkToFit="1"/>
    </xf>
    <xf numFmtId="176" fontId="22" fillId="0" borderId="12" xfId="1" applyNumberFormat="1" applyFont="1" applyBorder="1" applyAlignment="1">
      <alignment horizontal="center" vertical="center" textRotation="255" shrinkToFit="1"/>
    </xf>
    <xf numFmtId="176" fontId="22" fillId="0" borderId="28" xfId="1" applyNumberFormat="1" applyFont="1" applyBorder="1" applyAlignment="1">
      <alignment horizontal="center" vertical="center" textRotation="255" shrinkToFit="1"/>
    </xf>
    <xf numFmtId="0" fontId="22" fillId="0" borderId="19" xfId="4" applyFont="1" applyBorder="1" applyAlignment="1">
      <alignment horizontal="center" vertical="center"/>
    </xf>
    <xf numFmtId="176" fontId="22" fillId="12" borderId="15" xfId="4" applyNumberFormat="1" applyFont="1" applyFill="1" applyBorder="1" applyAlignment="1">
      <alignment horizontal="center" vertical="center" shrinkToFit="1"/>
    </xf>
    <xf numFmtId="176" fontId="22" fillId="12" borderId="8" xfId="4" applyNumberFormat="1" applyFont="1" applyFill="1" applyBorder="1" applyAlignment="1">
      <alignment horizontal="center" vertical="center" shrinkToFit="1"/>
    </xf>
    <xf numFmtId="176" fontId="22" fillId="12" borderId="79" xfId="4" applyNumberFormat="1" applyFont="1" applyFill="1" applyBorder="1" applyAlignment="1">
      <alignment horizontal="right" vertical="center" shrinkToFit="1"/>
    </xf>
    <xf numFmtId="176" fontId="22" fillId="12" borderId="82" xfId="4" applyNumberFormat="1" applyFont="1" applyFill="1" applyBorder="1" applyAlignment="1">
      <alignment horizontal="right" vertical="center" shrinkToFit="1"/>
    </xf>
    <xf numFmtId="176" fontId="22" fillId="12" borderId="120" xfId="4" applyNumberFormat="1" applyFont="1" applyFill="1" applyBorder="1" applyAlignment="1">
      <alignment vertical="center" shrinkToFit="1"/>
    </xf>
    <xf numFmtId="176" fontId="22" fillId="12" borderId="122" xfId="4" applyNumberFormat="1" applyFont="1" applyFill="1" applyBorder="1" applyAlignment="1">
      <alignment vertical="center" shrinkToFit="1"/>
    </xf>
    <xf numFmtId="176" fontId="22" fillId="12" borderId="136" xfId="4" applyNumberFormat="1" applyFont="1" applyFill="1" applyBorder="1" applyAlignment="1">
      <alignment horizontal="right" vertical="center" shrinkToFit="1"/>
    </xf>
    <xf numFmtId="176" fontId="22" fillId="12" borderId="134" xfId="4" applyNumberFormat="1" applyFont="1" applyFill="1" applyBorder="1" applyAlignment="1">
      <alignment horizontal="right" vertical="center" shrinkToFit="1"/>
    </xf>
    <xf numFmtId="176" fontId="22" fillId="3" borderId="147" xfId="3" applyNumberFormat="1" applyFont="1" applyFill="1" applyBorder="1" applyAlignment="1">
      <alignment horizontal="center" vertical="center" shrinkToFit="1"/>
    </xf>
    <xf numFmtId="176" fontId="22" fillId="3" borderId="160" xfId="3" applyNumberFormat="1" applyFont="1" applyFill="1" applyBorder="1" applyAlignment="1">
      <alignment horizontal="center" vertical="center" shrinkToFit="1"/>
    </xf>
    <xf numFmtId="176" fontId="22" fillId="0" borderId="21" xfId="3" applyNumberFormat="1" applyFont="1" applyBorder="1" applyAlignment="1">
      <alignment horizontal="center" vertical="center" textRotation="255" shrinkToFit="1"/>
    </xf>
    <xf numFmtId="176" fontId="22" fillId="0" borderId="12" xfId="3" applyNumberFormat="1" applyFont="1" applyBorder="1" applyAlignment="1">
      <alignment horizontal="center" vertical="center" textRotation="255" shrinkToFit="1"/>
    </xf>
    <xf numFmtId="176" fontId="22" fillId="0" borderId="28" xfId="3" applyNumberFormat="1" applyFont="1" applyBorder="1" applyAlignment="1">
      <alignment horizontal="center" vertical="center" textRotation="255" shrinkToFit="1"/>
    </xf>
    <xf numFmtId="176" fontId="22" fillId="0" borderId="2" xfId="3" applyNumberFormat="1" applyFont="1" applyBorder="1" applyAlignment="1">
      <alignment horizontal="center" vertical="center" textRotation="255" shrinkToFit="1"/>
    </xf>
    <xf numFmtId="182" fontId="9" fillId="0" borderId="0" xfId="4" applyNumberFormat="1" applyFont="1" applyAlignment="1">
      <alignment horizontal="left" vertical="top" shrinkToFit="1"/>
    </xf>
    <xf numFmtId="0" fontId="2" fillId="0" borderId="19" xfId="3" applyBorder="1" applyAlignment="1">
      <alignment horizontal="center" vertical="center"/>
    </xf>
    <xf numFmtId="0" fontId="15" fillId="0" borderId="0" xfId="0" applyFont="1" applyAlignment="1">
      <alignment horizontal="center" vertical="center"/>
    </xf>
    <xf numFmtId="0" fontId="19" fillId="22" borderId="19" xfId="0" applyFont="1" applyFill="1" applyBorder="1" applyAlignment="1">
      <alignment horizontal="center" vertical="center"/>
    </xf>
    <xf numFmtId="176" fontId="14" fillId="0" borderId="19" xfId="0" applyNumberFormat="1" applyFont="1" applyBorder="1" applyAlignment="1">
      <alignment horizontal="right" vertical="center"/>
    </xf>
    <xf numFmtId="0" fontId="14" fillId="0" borderId="19" xfId="0" applyFont="1" applyBorder="1" applyAlignment="1">
      <alignment horizontal="right" vertical="center"/>
    </xf>
    <xf numFmtId="0" fontId="14" fillId="0" borderId="9" xfId="0" applyFont="1" applyBorder="1" applyAlignment="1">
      <alignment horizontal="right" vertical="center"/>
    </xf>
    <xf numFmtId="0" fontId="19" fillId="19" borderId="19" xfId="0" applyFont="1" applyFill="1" applyBorder="1" applyAlignment="1">
      <alignment horizontal="center" vertical="center"/>
    </xf>
    <xf numFmtId="0" fontId="19" fillId="23" borderId="19" xfId="0" applyFont="1" applyFill="1" applyBorder="1" applyAlignment="1">
      <alignment horizontal="center" vertical="center"/>
    </xf>
    <xf numFmtId="0" fontId="19" fillId="9" borderId="19" xfId="0" applyFont="1" applyFill="1" applyBorder="1" applyAlignment="1">
      <alignment horizontal="center" vertical="center"/>
    </xf>
    <xf numFmtId="0" fontId="16" fillId="0" borderId="0" xfId="0" applyFont="1" applyAlignment="1">
      <alignment horizontal="center" vertical="center"/>
    </xf>
    <xf numFmtId="0" fontId="19" fillId="20" borderId="19" xfId="0" applyFont="1" applyFill="1" applyBorder="1" applyAlignment="1">
      <alignment horizontal="center" vertical="center"/>
    </xf>
    <xf numFmtId="0" fontId="19" fillId="21" borderId="19" xfId="0" applyFont="1" applyFill="1" applyBorder="1" applyAlignment="1">
      <alignment horizontal="center" vertical="center"/>
    </xf>
    <xf numFmtId="0" fontId="16" fillId="3" borderId="26" xfId="0" applyFont="1" applyFill="1" applyBorder="1" applyAlignment="1">
      <alignment horizontal="center"/>
    </xf>
    <xf numFmtId="0" fontId="16" fillId="3" borderId="63" xfId="0" applyFont="1" applyFill="1" applyBorder="1" applyAlignment="1">
      <alignment horizontal="center"/>
    </xf>
    <xf numFmtId="0" fontId="16" fillId="3" borderId="20" xfId="0" applyFont="1" applyFill="1" applyBorder="1" applyAlignment="1">
      <alignment horizontal="center"/>
    </xf>
    <xf numFmtId="0" fontId="16" fillId="3" borderId="58" xfId="0" applyFont="1" applyFill="1" applyBorder="1" applyAlignment="1">
      <alignment horizontal="center"/>
    </xf>
    <xf numFmtId="0" fontId="16" fillId="6" borderId="26" xfId="0" applyFont="1" applyFill="1" applyBorder="1" applyAlignment="1">
      <alignment horizontal="center" vertical="center"/>
    </xf>
    <xf numFmtId="0" fontId="16" fillId="6" borderId="62"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65" xfId="0" applyFont="1" applyFill="1" applyBorder="1" applyAlignment="1">
      <alignment horizontal="center" vertical="center"/>
    </xf>
    <xf numFmtId="38" fontId="36" fillId="6" borderId="62" xfId="1" applyFont="1" applyFill="1" applyBorder="1" applyAlignment="1">
      <alignment horizontal="center" vertical="center"/>
    </xf>
    <xf numFmtId="38" fontId="36" fillId="6" borderId="65" xfId="1" applyFont="1" applyFill="1" applyBorder="1" applyAlignment="1">
      <alignment horizontal="center" vertical="center"/>
    </xf>
    <xf numFmtId="180" fontId="16" fillId="6" borderId="63" xfId="2" applyNumberFormat="1" applyFont="1" applyFill="1" applyBorder="1" applyAlignment="1">
      <alignment horizontal="center" vertical="center"/>
    </xf>
    <xf numFmtId="180" fontId="16" fillId="6" borderId="67" xfId="2" applyNumberFormat="1" applyFont="1" applyFill="1" applyBorder="1" applyAlignment="1">
      <alignment horizontal="center" vertical="center"/>
    </xf>
    <xf numFmtId="0" fontId="16" fillId="5" borderId="0" xfId="0" applyFont="1" applyFill="1" applyAlignment="1">
      <alignment horizontal="center"/>
    </xf>
    <xf numFmtId="0" fontId="16" fillId="5" borderId="58" xfId="0" applyFont="1" applyFill="1" applyBorder="1" applyAlignment="1">
      <alignment horizontal="center"/>
    </xf>
    <xf numFmtId="0" fontId="8" fillId="16" borderId="26" xfId="0" applyFont="1" applyFill="1" applyBorder="1" applyAlignment="1">
      <alignment horizontal="center" vertical="center"/>
    </xf>
    <xf numFmtId="0" fontId="8" fillId="16" borderId="63" xfId="0" applyFont="1" applyFill="1" applyBorder="1" applyAlignment="1">
      <alignment horizontal="center" vertical="center"/>
    </xf>
    <xf numFmtId="0" fontId="8" fillId="16" borderId="20" xfId="0" applyFont="1" applyFill="1" applyBorder="1" applyAlignment="1">
      <alignment horizontal="center" vertical="center"/>
    </xf>
    <xf numFmtId="0" fontId="8" fillId="16" borderId="58" xfId="0" applyFont="1" applyFill="1" applyBorder="1" applyAlignment="1">
      <alignment horizontal="center" vertical="center"/>
    </xf>
    <xf numFmtId="0" fontId="16" fillId="14" borderId="26" xfId="0" applyFont="1" applyFill="1" applyBorder="1" applyAlignment="1">
      <alignment horizontal="center"/>
    </xf>
    <xf numFmtId="0" fontId="16" fillId="14" borderId="63" xfId="0" applyFont="1" applyFill="1" applyBorder="1" applyAlignment="1">
      <alignment horizontal="center"/>
    </xf>
    <xf numFmtId="0" fontId="16" fillId="14" borderId="20" xfId="0" applyFont="1" applyFill="1" applyBorder="1" applyAlignment="1">
      <alignment horizontal="center"/>
    </xf>
    <xf numFmtId="0" fontId="16" fillId="14" borderId="58" xfId="0" applyFont="1" applyFill="1" applyBorder="1" applyAlignment="1">
      <alignment horizontal="center"/>
    </xf>
    <xf numFmtId="0" fontId="20" fillId="16" borderId="20" xfId="0" applyFont="1" applyFill="1" applyBorder="1" applyAlignment="1">
      <alignment horizontal="center" vertical="center"/>
    </xf>
    <xf numFmtId="0" fontId="20" fillId="16" borderId="58" xfId="0" applyFont="1" applyFill="1" applyBorder="1" applyAlignment="1">
      <alignment horizontal="center" vertical="center"/>
    </xf>
    <xf numFmtId="0" fontId="16" fillId="8" borderId="26" xfId="0" applyFont="1" applyFill="1" applyBorder="1" applyAlignment="1">
      <alignment horizontal="center"/>
    </xf>
    <xf numFmtId="0" fontId="16" fillId="8" borderId="63" xfId="0" applyFont="1" applyFill="1" applyBorder="1" applyAlignment="1">
      <alignment horizontal="center"/>
    </xf>
    <xf numFmtId="0" fontId="16" fillId="8" borderId="20" xfId="0" applyFont="1" applyFill="1" applyBorder="1" applyAlignment="1">
      <alignment horizontal="center"/>
    </xf>
    <xf numFmtId="0" fontId="16" fillId="8" borderId="58" xfId="0" applyFont="1" applyFill="1" applyBorder="1" applyAlignment="1">
      <alignment horizontal="center"/>
    </xf>
    <xf numFmtId="0" fontId="18" fillId="17" borderId="26" xfId="0" applyFont="1" applyFill="1" applyBorder="1" applyAlignment="1">
      <alignment horizontal="center" vertical="center"/>
    </xf>
    <xf numFmtId="0" fontId="18" fillId="17" borderId="63" xfId="0" applyFont="1" applyFill="1" applyBorder="1" applyAlignment="1">
      <alignment horizontal="center" vertical="center"/>
    </xf>
    <xf numFmtId="38" fontId="36" fillId="3" borderId="20" xfId="1" applyFont="1" applyFill="1" applyBorder="1" applyAlignment="1">
      <alignment horizontal="center" vertical="center"/>
    </xf>
    <xf numFmtId="38" fontId="36" fillId="3" borderId="58" xfId="1" applyFont="1" applyFill="1" applyBorder="1" applyAlignment="1">
      <alignment horizontal="center" vertical="center"/>
    </xf>
    <xf numFmtId="38" fontId="36" fillId="5" borderId="0" xfId="1" applyFont="1" applyFill="1" applyBorder="1" applyAlignment="1">
      <alignment horizontal="center" vertical="center"/>
    </xf>
    <xf numFmtId="38" fontId="36" fillId="5" borderId="58" xfId="1" applyFont="1" applyFill="1" applyBorder="1" applyAlignment="1">
      <alignment horizontal="center" vertical="center"/>
    </xf>
    <xf numFmtId="38" fontId="37" fillId="16" borderId="20" xfId="1" applyFont="1" applyFill="1" applyBorder="1" applyAlignment="1">
      <alignment horizontal="center" vertical="center"/>
    </xf>
    <xf numFmtId="38" fontId="37" fillId="16" borderId="58" xfId="1" applyFont="1" applyFill="1" applyBorder="1" applyAlignment="1">
      <alignment horizontal="center" vertical="center"/>
    </xf>
    <xf numFmtId="0" fontId="16" fillId="10" borderId="26" xfId="0" applyFont="1" applyFill="1" applyBorder="1" applyAlignment="1">
      <alignment horizontal="center" vertical="center"/>
    </xf>
    <xf numFmtId="0" fontId="16" fillId="10" borderId="63" xfId="0" applyFont="1" applyFill="1" applyBorder="1" applyAlignment="1">
      <alignment horizontal="center" vertical="center"/>
    </xf>
    <xf numFmtId="0" fontId="16" fillId="3" borderId="26" xfId="0" applyFont="1" applyFill="1" applyBorder="1" applyAlignment="1">
      <alignment horizontal="center" vertical="center"/>
    </xf>
    <xf numFmtId="0" fontId="16" fillId="3" borderId="63" xfId="0" applyFont="1" applyFill="1" applyBorder="1" applyAlignment="1">
      <alignment horizontal="center" vertical="center"/>
    </xf>
    <xf numFmtId="180" fontId="16" fillId="3" borderId="27" xfId="2" applyNumberFormat="1" applyFont="1" applyFill="1" applyBorder="1" applyAlignment="1">
      <alignment horizontal="center" vertical="center"/>
    </xf>
    <xf numFmtId="180" fontId="16" fillId="3" borderId="67" xfId="2" applyNumberFormat="1" applyFont="1" applyFill="1" applyBorder="1" applyAlignment="1">
      <alignment horizontal="center" vertical="center"/>
    </xf>
    <xf numFmtId="0" fontId="17" fillId="3" borderId="20" xfId="0" applyFont="1" applyFill="1" applyBorder="1" applyAlignment="1">
      <alignment horizontal="center" vertical="center"/>
    </xf>
    <xf numFmtId="0" fontId="17" fillId="3" borderId="58" xfId="0" applyFont="1" applyFill="1" applyBorder="1" applyAlignment="1">
      <alignment horizontal="center" vertical="center"/>
    </xf>
    <xf numFmtId="0" fontId="17" fillId="3" borderId="27" xfId="0" applyFont="1" applyFill="1" applyBorder="1" applyAlignment="1">
      <alignment horizontal="center" vertical="center"/>
    </xf>
    <xf numFmtId="0" fontId="17" fillId="3" borderId="67" xfId="0" applyFont="1" applyFill="1" applyBorder="1" applyAlignment="1">
      <alignment horizontal="center" vertical="center"/>
    </xf>
    <xf numFmtId="0" fontId="0" fillId="5" borderId="0" xfId="0" applyFill="1" applyAlignment="1">
      <alignment horizontal="center" vertical="center"/>
    </xf>
    <xf numFmtId="0" fontId="0" fillId="5" borderId="58" xfId="0" applyFill="1" applyBorder="1" applyAlignment="1">
      <alignment horizontal="center" vertical="center"/>
    </xf>
    <xf numFmtId="0" fontId="0" fillId="5" borderId="65" xfId="0" applyFill="1" applyBorder="1" applyAlignment="1">
      <alignment horizontal="center" vertical="center"/>
    </xf>
    <xf numFmtId="0" fontId="0" fillId="5" borderId="67" xfId="0" applyFill="1" applyBorder="1" applyAlignment="1">
      <alignment horizontal="center" vertical="center"/>
    </xf>
    <xf numFmtId="0" fontId="8" fillId="16" borderId="27" xfId="0" applyFont="1" applyFill="1" applyBorder="1" applyAlignment="1">
      <alignment horizontal="center" vertical="center"/>
    </xf>
    <xf numFmtId="0" fontId="8" fillId="16" borderId="67" xfId="0" applyFont="1" applyFill="1" applyBorder="1" applyAlignment="1">
      <alignment horizontal="center" vertical="center"/>
    </xf>
    <xf numFmtId="180" fontId="16" fillId="10" borderId="27" xfId="2" applyNumberFormat="1" applyFont="1" applyFill="1" applyBorder="1" applyAlignment="1">
      <alignment horizontal="center" vertical="center"/>
    </xf>
    <xf numFmtId="180" fontId="16" fillId="10" borderId="67" xfId="2" applyNumberFormat="1" applyFont="1" applyFill="1" applyBorder="1" applyAlignment="1">
      <alignment horizontal="center" vertical="center"/>
    </xf>
    <xf numFmtId="0" fontId="16" fillId="7" borderId="26" xfId="0" applyFont="1" applyFill="1" applyBorder="1" applyAlignment="1">
      <alignment horizontal="center" vertical="center"/>
    </xf>
    <xf numFmtId="0" fontId="16" fillId="7" borderId="63" xfId="0" applyFont="1" applyFill="1" applyBorder="1" applyAlignment="1">
      <alignment horizontal="center" vertical="center"/>
    </xf>
    <xf numFmtId="180" fontId="16" fillId="7" borderId="27" xfId="2" applyNumberFormat="1" applyFont="1" applyFill="1" applyBorder="1" applyAlignment="1">
      <alignment horizontal="center" vertical="center"/>
    </xf>
    <xf numFmtId="180" fontId="16" fillId="7" borderId="67" xfId="2" applyNumberFormat="1" applyFont="1" applyFill="1" applyBorder="1" applyAlignment="1">
      <alignment horizontal="center" vertical="center"/>
    </xf>
    <xf numFmtId="0" fontId="16" fillId="18" borderId="26" xfId="0" applyFont="1" applyFill="1" applyBorder="1" applyAlignment="1">
      <alignment horizontal="center" vertical="center"/>
    </xf>
    <xf numFmtId="0" fontId="16" fillId="18" borderId="63" xfId="0" applyFont="1" applyFill="1" applyBorder="1" applyAlignment="1">
      <alignment horizontal="center" vertical="center"/>
    </xf>
    <xf numFmtId="180" fontId="16" fillId="18" borderId="27" xfId="2" applyNumberFormat="1" applyFont="1" applyFill="1" applyBorder="1" applyAlignment="1">
      <alignment horizontal="center" vertical="center"/>
    </xf>
    <xf numFmtId="180" fontId="16" fillId="18" borderId="67" xfId="2" applyNumberFormat="1" applyFont="1" applyFill="1" applyBorder="1" applyAlignment="1">
      <alignment horizontal="center" vertical="center"/>
    </xf>
    <xf numFmtId="38" fontId="36" fillId="14" borderId="20" xfId="1" applyFont="1" applyFill="1" applyBorder="1" applyAlignment="1">
      <alignment horizontal="center" vertical="center"/>
    </xf>
    <xf numFmtId="38" fontId="36" fillId="14" borderId="58" xfId="1" applyFont="1" applyFill="1" applyBorder="1" applyAlignment="1">
      <alignment horizontal="center" vertical="center"/>
    </xf>
    <xf numFmtId="180" fontId="16" fillId="14" borderId="27" xfId="2" applyNumberFormat="1" applyFont="1" applyFill="1" applyBorder="1" applyAlignment="1">
      <alignment horizontal="center" vertical="center"/>
    </xf>
    <xf numFmtId="180" fontId="16" fillId="14" borderId="67" xfId="2" applyNumberFormat="1" applyFont="1" applyFill="1" applyBorder="1" applyAlignment="1">
      <alignment horizontal="center" vertical="center"/>
    </xf>
    <xf numFmtId="180" fontId="19" fillId="5" borderId="20" xfId="2" applyNumberFormat="1" applyFont="1" applyFill="1" applyBorder="1" applyAlignment="1">
      <alignment horizontal="center" vertical="center"/>
    </xf>
    <xf numFmtId="180" fontId="19" fillId="5" borderId="58" xfId="2" applyNumberFormat="1" applyFont="1" applyFill="1" applyBorder="1" applyAlignment="1">
      <alignment horizontal="center" vertical="center"/>
    </xf>
    <xf numFmtId="180" fontId="20" fillId="16" borderId="20" xfId="2" applyNumberFormat="1" applyFont="1" applyFill="1" applyBorder="1" applyAlignment="1">
      <alignment horizontal="center" vertical="center"/>
    </xf>
    <xf numFmtId="180" fontId="20" fillId="16" borderId="58" xfId="2" applyNumberFormat="1" applyFont="1" applyFill="1" applyBorder="1" applyAlignment="1">
      <alignment horizontal="center" vertical="center"/>
    </xf>
    <xf numFmtId="38" fontId="36" fillId="8" borderId="20" xfId="1" applyFont="1" applyFill="1" applyBorder="1" applyAlignment="1">
      <alignment horizontal="center" vertical="center"/>
    </xf>
    <xf numFmtId="38" fontId="36" fillId="8" borderId="58" xfId="1" applyFont="1" applyFill="1" applyBorder="1" applyAlignment="1">
      <alignment horizontal="center" vertical="center"/>
    </xf>
    <xf numFmtId="180" fontId="16" fillId="8" borderId="27" xfId="2" applyNumberFormat="1" applyFont="1" applyFill="1" applyBorder="1" applyAlignment="1">
      <alignment horizontal="center" vertical="center"/>
    </xf>
    <xf numFmtId="180" fontId="16" fillId="8" borderId="67" xfId="2" applyNumberFormat="1" applyFont="1" applyFill="1" applyBorder="1" applyAlignment="1">
      <alignment horizontal="center" vertical="center"/>
    </xf>
    <xf numFmtId="38" fontId="36" fillId="10" borderId="20" xfId="1" applyFont="1" applyFill="1" applyBorder="1" applyAlignment="1">
      <alignment horizontal="center" vertical="center"/>
    </xf>
    <xf numFmtId="38" fontId="36" fillId="10" borderId="58" xfId="1" applyFont="1" applyFill="1" applyBorder="1" applyAlignment="1">
      <alignment horizontal="center" vertical="center"/>
    </xf>
    <xf numFmtId="38" fontId="36" fillId="7" borderId="20" xfId="1" applyFont="1" applyFill="1" applyBorder="1" applyAlignment="1">
      <alignment horizontal="center" vertical="center"/>
    </xf>
    <xf numFmtId="38" fontId="36" fillId="7" borderId="58" xfId="1" applyFont="1" applyFill="1" applyBorder="1" applyAlignment="1">
      <alignment horizontal="center" vertical="center"/>
    </xf>
    <xf numFmtId="38" fontId="36" fillId="18" borderId="20" xfId="1" applyFont="1" applyFill="1" applyBorder="1" applyAlignment="1">
      <alignment horizontal="center" vertical="center"/>
    </xf>
    <xf numFmtId="38" fontId="36" fillId="18" borderId="58" xfId="1" applyFont="1" applyFill="1" applyBorder="1" applyAlignment="1">
      <alignment horizontal="center" vertical="center"/>
    </xf>
    <xf numFmtId="38" fontId="36" fillId="17" borderId="27" xfId="1" applyFont="1" applyFill="1" applyBorder="1" applyAlignment="1">
      <alignment horizontal="center" vertical="center"/>
    </xf>
    <xf numFmtId="38" fontId="36" fillId="17" borderId="67" xfId="1" applyFont="1" applyFill="1" applyBorder="1" applyAlignment="1">
      <alignment horizontal="center" vertical="center"/>
    </xf>
    <xf numFmtId="0" fontId="15" fillId="6" borderId="19" xfId="0" applyFont="1" applyFill="1" applyBorder="1" applyAlignment="1">
      <alignment horizontal="center" vertical="center"/>
    </xf>
    <xf numFmtId="0" fontId="13" fillId="0" borderId="19" xfId="0" applyFont="1" applyBorder="1" applyAlignment="1">
      <alignment horizontal="left" vertical="center" wrapText="1"/>
    </xf>
    <xf numFmtId="0" fontId="13" fillId="0" borderId="19" xfId="0" applyFont="1" applyBorder="1" applyAlignment="1">
      <alignment horizontal="left" vertical="center"/>
    </xf>
    <xf numFmtId="183" fontId="15" fillId="0" borderId="19" xfId="1" applyNumberFormat="1" applyFont="1" applyBorder="1" applyAlignment="1">
      <alignment horizontal="center" vertical="center"/>
    </xf>
    <xf numFmtId="183" fontId="15" fillId="0" borderId="9" xfId="1" applyNumberFormat="1" applyFont="1" applyBorder="1" applyAlignment="1">
      <alignment horizontal="center" vertical="center"/>
    </xf>
    <xf numFmtId="0" fontId="15" fillId="0" borderId="59" xfId="0" applyFont="1" applyBorder="1" applyAlignment="1">
      <alignment horizontal="center" vertical="center"/>
    </xf>
    <xf numFmtId="0" fontId="15" fillId="0" borderId="19" xfId="0" applyFont="1" applyBorder="1" applyAlignment="1">
      <alignment horizontal="center" vertical="center"/>
    </xf>
    <xf numFmtId="0" fontId="13" fillId="0" borderId="19"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99" xfId="0" applyFont="1" applyBorder="1" applyAlignment="1">
      <alignment horizontal="center" vertical="center" wrapText="1"/>
    </xf>
    <xf numFmtId="183" fontId="13" fillId="0" borderId="19" xfId="0" applyNumberFormat="1" applyFont="1" applyBorder="1" applyAlignment="1">
      <alignment horizontal="center" vertical="center" wrapText="1"/>
    </xf>
    <xf numFmtId="0" fontId="13" fillId="0" borderId="31" xfId="0" applyFont="1" applyBorder="1" applyAlignment="1">
      <alignment horizontal="center" vertical="center" wrapText="1"/>
    </xf>
    <xf numFmtId="183" fontId="13" fillId="0" borderId="31" xfId="1" applyNumberFormat="1" applyFont="1" applyBorder="1" applyAlignment="1">
      <alignment horizontal="center" vertical="center" wrapText="1"/>
    </xf>
    <xf numFmtId="0" fontId="18" fillId="0" borderId="31" xfId="0" applyFont="1" applyBorder="1" applyAlignment="1">
      <alignment horizontal="center" vertical="center" wrapText="1"/>
    </xf>
    <xf numFmtId="0" fontId="18" fillId="4" borderId="26" xfId="0" applyFont="1" applyFill="1" applyBorder="1" applyAlignment="1">
      <alignment horizontal="center" vertical="center" wrapText="1"/>
    </xf>
    <xf numFmtId="0" fontId="18" fillId="4" borderId="62" xfId="0" applyFont="1" applyFill="1" applyBorder="1" applyAlignment="1">
      <alignment horizontal="center" vertical="center" wrapText="1"/>
    </xf>
    <xf numFmtId="0" fontId="18" fillId="4" borderId="63" xfId="0" applyFont="1" applyFill="1" applyBorder="1" applyAlignment="1">
      <alignment horizontal="center" vertical="center" wrapText="1"/>
    </xf>
    <xf numFmtId="0" fontId="19" fillId="5" borderId="179" xfId="0" applyFont="1" applyFill="1" applyBorder="1" applyAlignment="1">
      <alignment horizontal="center" vertical="center" wrapText="1"/>
    </xf>
    <xf numFmtId="0" fontId="19" fillId="5" borderId="180" xfId="0" applyFont="1" applyFill="1" applyBorder="1" applyAlignment="1">
      <alignment horizontal="center" vertical="center" wrapText="1"/>
    </xf>
    <xf numFmtId="0" fontId="19" fillId="5" borderId="181" xfId="0" applyFont="1" applyFill="1" applyBorder="1" applyAlignment="1">
      <alignment horizontal="center" vertical="center" wrapText="1"/>
    </xf>
    <xf numFmtId="0" fontId="18" fillId="8" borderId="9" xfId="0" applyFont="1" applyFill="1" applyBorder="1" applyAlignment="1">
      <alignment horizontal="center" vertical="center" wrapText="1"/>
    </xf>
    <xf numFmtId="0" fontId="18" fillId="8" borderId="60" xfId="0" applyFont="1" applyFill="1" applyBorder="1" applyAlignment="1">
      <alignment horizontal="center" vertical="center" wrapText="1"/>
    </xf>
    <xf numFmtId="0" fontId="18" fillId="8" borderId="59" xfId="0" applyFont="1" applyFill="1" applyBorder="1" applyAlignment="1">
      <alignment horizontal="center" vertical="center" wrapText="1"/>
    </xf>
    <xf numFmtId="186" fontId="19" fillId="8" borderId="19" xfId="0" applyNumberFormat="1" applyFont="1" applyFill="1" applyBorder="1" applyAlignment="1">
      <alignment horizontal="center" vertical="center" wrapText="1"/>
    </xf>
    <xf numFmtId="0" fontId="18" fillId="5" borderId="99" xfId="0" applyFont="1" applyFill="1" applyBorder="1" applyAlignment="1">
      <alignment horizontal="center" vertical="center"/>
    </xf>
    <xf numFmtId="0" fontId="23" fillId="0" borderId="31" xfId="0" applyFont="1" applyBorder="1" applyAlignment="1">
      <alignment horizontal="center" vertical="center" wrapText="1"/>
    </xf>
    <xf numFmtId="0" fontId="23" fillId="0" borderId="19" xfId="0" applyFont="1" applyBorder="1" applyAlignment="1">
      <alignment horizontal="center" vertical="center" wrapText="1"/>
    </xf>
    <xf numFmtId="183" fontId="19" fillId="4" borderId="99" xfId="0" applyNumberFormat="1" applyFont="1" applyFill="1" applyBorder="1" applyAlignment="1">
      <alignment horizontal="center" vertical="center" wrapText="1"/>
    </xf>
    <xf numFmtId="186" fontId="13" fillId="0" borderId="31" xfId="0" applyNumberFormat="1" applyFont="1" applyBorder="1" applyAlignment="1">
      <alignment horizontal="center" vertical="center" wrapText="1"/>
    </xf>
    <xf numFmtId="186" fontId="13" fillId="0" borderId="19" xfId="0" applyNumberFormat="1" applyFont="1" applyBorder="1" applyAlignment="1">
      <alignment horizontal="center" vertical="center" wrapText="1"/>
    </xf>
    <xf numFmtId="183" fontId="19" fillId="5" borderId="99" xfId="0" applyNumberFormat="1" applyFont="1" applyFill="1" applyBorder="1" applyAlignment="1">
      <alignment horizontal="center" vertical="center" wrapText="1"/>
    </xf>
    <xf numFmtId="183" fontId="13" fillId="0" borderId="31" xfId="0" applyNumberFormat="1" applyFont="1" applyBorder="1" applyAlignment="1">
      <alignment horizontal="center" vertical="center" wrapText="1"/>
    </xf>
    <xf numFmtId="0" fontId="19" fillId="4" borderId="179" xfId="0" applyFont="1" applyFill="1" applyBorder="1" applyAlignment="1">
      <alignment horizontal="center" vertical="center" wrapText="1"/>
    </xf>
    <xf numFmtId="0" fontId="19" fillId="4" borderId="180" xfId="0" applyFont="1" applyFill="1" applyBorder="1" applyAlignment="1">
      <alignment horizontal="center" vertical="center" wrapText="1"/>
    </xf>
    <xf numFmtId="0" fontId="19" fillId="4" borderId="181" xfId="0" applyFont="1" applyFill="1" applyBorder="1" applyAlignment="1">
      <alignment horizontal="center" vertical="center" wrapText="1"/>
    </xf>
    <xf numFmtId="0" fontId="19" fillId="8" borderId="179" xfId="0" applyFont="1" applyFill="1" applyBorder="1" applyAlignment="1">
      <alignment horizontal="center" vertical="center" wrapText="1"/>
    </xf>
    <xf numFmtId="0" fontId="19" fillId="8" borderId="180" xfId="0" applyFont="1" applyFill="1" applyBorder="1" applyAlignment="1">
      <alignment horizontal="center" vertical="center" wrapText="1"/>
    </xf>
    <xf numFmtId="0" fontId="19" fillId="8" borderId="181" xfId="0" applyFont="1" applyFill="1" applyBorder="1" applyAlignment="1">
      <alignment horizontal="center" vertical="center" wrapText="1"/>
    </xf>
    <xf numFmtId="38" fontId="57" fillId="0" borderId="19" xfId="1" applyFont="1" applyBorder="1" applyAlignment="1">
      <alignment horizontal="center" vertical="center"/>
    </xf>
    <xf numFmtId="0" fontId="19" fillId="0" borderId="9" xfId="0" applyFont="1" applyBorder="1" applyAlignment="1">
      <alignment horizontal="center" vertical="center"/>
    </xf>
    <xf numFmtId="0" fontId="19" fillId="0" borderId="59" xfId="0" applyFont="1" applyBorder="1" applyAlignment="1">
      <alignment horizontal="center" vertical="center"/>
    </xf>
    <xf numFmtId="0" fontId="12" fillId="5" borderId="19" xfId="0" applyFont="1" applyFill="1" applyBorder="1" applyAlignment="1">
      <alignment horizontal="center" vertical="center" wrapText="1"/>
    </xf>
    <xf numFmtId="0" fontId="19" fillId="0" borderId="19" xfId="0" applyFont="1" applyBorder="1" applyAlignment="1">
      <alignment horizontal="center" vertical="center" wrapText="1"/>
    </xf>
    <xf numFmtId="0" fontId="50" fillId="0" borderId="19" xfId="0" applyFont="1" applyBorder="1" applyAlignment="1">
      <alignment vertical="center" wrapText="1"/>
    </xf>
    <xf numFmtId="0" fontId="41" fillId="0" borderId="19" xfId="0" applyFont="1" applyBorder="1" applyAlignment="1">
      <alignment horizontal="center" vertical="center" wrapText="1"/>
    </xf>
    <xf numFmtId="0" fontId="16" fillId="0" borderId="19"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82" xfId="0" applyFont="1" applyBorder="1" applyAlignment="1">
      <alignment horizontal="center" vertical="center" wrapText="1"/>
    </xf>
    <xf numFmtId="0" fontId="56" fillId="0" borderId="182" xfId="0" applyFont="1" applyBorder="1" applyAlignment="1">
      <alignment horizontal="left" vertical="center" wrapText="1"/>
    </xf>
    <xf numFmtId="0" fontId="56" fillId="0" borderId="13" xfId="0" applyFont="1" applyBorder="1" applyAlignment="1">
      <alignment horizontal="left" vertical="center" wrapText="1"/>
    </xf>
    <xf numFmtId="0" fontId="56" fillId="0" borderId="19" xfId="0" applyFont="1" applyBorder="1" applyAlignment="1">
      <alignment horizontal="left" vertical="center" wrapText="1"/>
    </xf>
    <xf numFmtId="0" fontId="56" fillId="0" borderId="6" xfId="0" applyFont="1" applyBorder="1" applyAlignment="1">
      <alignment horizontal="left" vertical="center" wrapText="1"/>
    </xf>
    <xf numFmtId="0" fontId="56" fillId="0" borderId="178" xfId="0" applyFont="1" applyBorder="1" applyAlignment="1">
      <alignment horizontal="left" vertical="center" wrapText="1"/>
    </xf>
    <xf numFmtId="0" fontId="56" fillId="0" borderId="17" xfId="0" applyFont="1" applyBorder="1" applyAlignment="1">
      <alignment horizontal="left" vertical="center" wrapText="1"/>
    </xf>
    <xf numFmtId="0" fontId="0" fillId="0" borderId="19" xfId="0" applyBorder="1" applyAlignment="1">
      <alignment horizontal="center" vertical="center" wrapText="1"/>
    </xf>
    <xf numFmtId="0" fontId="33" fillId="0" borderId="7"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178"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60" xfId="0" applyFont="1" applyBorder="1" applyAlignment="1">
      <alignment horizontal="center" vertical="center" wrapText="1"/>
    </xf>
    <xf numFmtId="0" fontId="17" fillId="0" borderId="59" xfId="0" applyFont="1" applyBorder="1" applyAlignment="1">
      <alignment horizontal="center" vertical="center" wrapText="1"/>
    </xf>
    <xf numFmtId="176" fontId="23" fillId="0" borderId="19" xfId="7" applyNumberFormat="1" applyFont="1" applyBorder="1" applyAlignment="1">
      <alignment horizontal="left" vertical="center" wrapText="1"/>
    </xf>
    <xf numFmtId="0" fontId="6" fillId="15" borderId="14" xfId="10" applyFont="1" applyFill="1" applyBorder="1" applyAlignment="1">
      <alignment horizontal="center" vertical="center"/>
    </xf>
    <xf numFmtId="0" fontId="6" fillId="15" borderId="13" xfId="10" applyFont="1" applyFill="1" applyBorder="1" applyAlignment="1">
      <alignment horizontal="center" vertical="center"/>
    </xf>
    <xf numFmtId="180" fontId="5" fillId="0" borderId="5" xfId="2" applyNumberFormat="1" applyFont="1" applyBorder="1" applyAlignment="1">
      <alignment horizontal="center" vertical="center"/>
    </xf>
    <xf numFmtId="180" fontId="5" fillId="0" borderId="17" xfId="2" applyNumberFormat="1" applyFont="1" applyBorder="1" applyAlignment="1">
      <alignment horizontal="center" vertical="center"/>
    </xf>
    <xf numFmtId="176" fontId="17" fillId="0" borderId="19" xfId="7" applyNumberFormat="1" applyFont="1" applyBorder="1" applyAlignment="1">
      <alignment horizontal="left" vertical="center" wrapText="1"/>
    </xf>
    <xf numFmtId="176" fontId="12" fillId="15" borderId="14" xfId="7" applyNumberFormat="1" applyFont="1" applyFill="1" applyBorder="1" applyAlignment="1">
      <alignment horizontal="center" vertical="center"/>
    </xf>
    <xf numFmtId="176" fontId="12" fillId="15" borderId="13" xfId="7" applyNumberFormat="1" applyFont="1" applyFill="1" applyBorder="1" applyAlignment="1">
      <alignment horizontal="center" vertical="center"/>
    </xf>
    <xf numFmtId="186" fontId="14" fillId="0" borderId="5" xfId="7" applyNumberFormat="1" applyFont="1" applyBorder="1" applyAlignment="1">
      <alignment horizontal="center" vertical="center"/>
    </xf>
    <xf numFmtId="186" fontId="14" fillId="0" borderId="17" xfId="7" applyNumberFormat="1" applyFont="1" applyBorder="1" applyAlignment="1">
      <alignment horizontal="center" vertical="center"/>
    </xf>
    <xf numFmtId="176" fontId="49" fillId="15" borderId="14" xfId="7" applyNumberFormat="1" applyFont="1" applyFill="1" applyBorder="1" applyAlignment="1">
      <alignment horizontal="center" vertical="center" wrapText="1"/>
    </xf>
    <xf numFmtId="176" fontId="49" fillId="15" borderId="13" xfId="7" applyNumberFormat="1" applyFont="1" applyFill="1" applyBorder="1" applyAlignment="1">
      <alignment horizontal="center" vertical="center" wrapText="1"/>
    </xf>
    <xf numFmtId="186" fontId="48" fillId="0" borderId="87" xfId="1" applyNumberFormat="1" applyFont="1" applyBorder="1" applyAlignment="1">
      <alignment horizontal="center" vertical="center"/>
    </xf>
    <xf numFmtId="186" fontId="48" fillId="0" borderId="176" xfId="1" applyNumberFormat="1" applyFont="1" applyBorder="1" applyAlignment="1">
      <alignment horizontal="center" vertical="center"/>
    </xf>
    <xf numFmtId="0" fontId="5" fillId="0" borderId="0" xfId="10" applyFont="1" applyAlignment="1">
      <alignment horizontal="center" vertical="center"/>
    </xf>
    <xf numFmtId="180" fontId="48" fillId="0" borderId="87" xfId="2" applyNumberFormat="1" applyFont="1" applyBorder="1" applyAlignment="1">
      <alignment horizontal="center" vertical="center"/>
    </xf>
    <xf numFmtId="180" fontId="48" fillId="0" borderId="176" xfId="2" applyNumberFormat="1" applyFont="1" applyBorder="1" applyAlignment="1">
      <alignment horizontal="center" vertical="center"/>
    </xf>
    <xf numFmtId="0" fontId="20" fillId="15" borderId="19" xfId="10" applyFont="1" applyFill="1" applyBorder="1" applyAlignment="1">
      <alignment horizontal="center"/>
    </xf>
    <xf numFmtId="0" fontId="22" fillId="0" borderId="19" xfId="10" applyFont="1" applyBorder="1" applyAlignment="1">
      <alignment horizontal="left" vertical="center" wrapText="1"/>
    </xf>
    <xf numFmtId="0" fontId="22" fillId="0" borderId="19" xfId="10" applyFont="1" applyBorder="1" applyAlignment="1">
      <alignment horizontal="left" vertical="center"/>
    </xf>
    <xf numFmtId="176" fontId="19" fillId="6" borderId="19" xfId="7" applyNumberFormat="1" applyFont="1" applyFill="1" applyBorder="1" applyAlignment="1">
      <alignment horizontal="center" vertical="center"/>
    </xf>
    <xf numFmtId="176" fontId="16" fillId="0" borderId="19" xfId="7" applyNumberFormat="1" applyFont="1" applyBorder="1" applyAlignment="1">
      <alignment horizontal="center" vertical="center"/>
    </xf>
    <xf numFmtId="176" fontId="23" fillId="0" borderId="0" xfId="7" applyNumberFormat="1" applyFont="1" applyAlignment="1">
      <alignment horizontal="center" vertical="center"/>
    </xf>
    <xf numFmtId="176" fontId="16" fillId="5" borderId="19" xfId="7" applyNumberFormat="1" applyFont="1" applyFill="1" applyBorder="1" applyAlignment="1">
      <alignment horizontal="center" vertical="center"/>
    </xf>
    <xf numFmtId="176" fontId="16" fillId="5" borderId="9" xfId="7" applyNumberFormat="1" applyFont="1" applyFill="1" applyBorder="1" applyAlignment="1">
      <alignment horizontal="center" vertical="center"/>
    </xf>
    <xf numFmtId="176" fontId="16" fillId="0" borderId="59" xfId="7" applyNumberFormat="1" applyFont="1" applyBorder="1" applyAlignment="1">
      <alignment horizontal="center" vertical="center"/>
    </xf>
    <xf numFmtId="0" fontId="20" fillId="15" borderId="9" xfId="10" applyFont="1" applyFill="1" applyBorder="1" applyAlignment="1">
      <alignment horizontal="center"/>
    </xf>
    <xf numFmtId="0" fontId="20" fillId="15" borderId="60" xfId="10" applyFont="1" applyFill="1" applyBorder="1" applyAlignment="1">
      <alignment horizontal="center"/>
    </xf>
    <xf numFmtId="0" fontId="20" fillId="15" borderId="59" xfId="10" applyFont="1" applyFill="1" applyBorder="1" applyAlignment="1">
      <alignment horizontal="center"/>
    </xf>
    <xf numFmtId="0" fontId="21" fillId="0" borderId="26" xfId="10" applyFont="1" applyBorder="1" applyAlignment="1">
      <alignment horizontal="left" vertical="center" wrapText="1"/>
    </xf>
    <xf numFmtId="0" fontId="21" fillId="0" borderId="62" xfId="10" applyFont="1" applyBorder="1" applyAlignment="1">
      <alignment horizontal="left" vertical="center" wrapText="1"/>
    </xf>
    <xf numFmtId="0" fontId="21" fillId="0" borderId="63" xfId="10" applyFont="1" applyBorder="1" applyAlignment="1">
      <alignment horizontal="left" vertical="center" wrapText="1"/>
    </xf>
    <xf numFmtId="0" fontId="21" fillId="0" borderId="20" xfId="10" applyFont="1" applyBorder="1" applyAlignment="1">
      <alignment horizontal="left" vertical="center" wrapText="1"/>
    </xf>
    <xf numFmtId="0" fontId="21" fillId="0" borderId="0" xfId="10" applyFont="1" applyAlignment="1">
      <alignment horizontal="left" vertical="center" wrapText="1"/>
    </xf>
    <xf numFmtId="0" fontId="21" fillId="0" borderId="58" xfId="10" applyFont="1" applyBorder="1" applyAlignment="1">
      <alignment horizontal="left" vertical="center" wrapText="1"/>
    </xf>
    <xf numFmtId="0" fontId="21" fillId="0" borderId="27" xfId="10" applyFont="1" applyBorder="1" applyAlignment="1">
      <alignment horizontal="left" vertical="center" wrapText="1"/>
    </xf>
    <xf numFmtId="0" fontId="21" fillId="0" borderId="65" xfId="10" applyFont="1" applyBorder="1" applyAlignment="1">
      <alignment horizontal="left" vertical="center" wrapText="1"/>
    </xf>
    <xf numFmtId="0" fontId="21" fillId="0" borderId="67" xfId="10" applyFont="1" applyBorder="1" applyAlignment="1">
      <alignment horizontal="left" vertical="center" wrapText="1"/>
    </xf>
    <xf numFmtId="186" fontId="47" fillId="0" borderId="19" xfId="7" applyNumberFormat="1" applyFont="1" applyBorder="1" applyAlignment="1">
      <alignment horizontal="center" vertical="center"/>
    </xf>
    <xf numFmtId="186" fontId="47" fillId="0" borderId="19" xfId="7" applyNumberFormat="1" applyFont="1" applyBorder="1" applyAlignment="1">
      <alignment horizontal="center" vertical="center" wrapText="1"/>
    </xf>
    <xf numFmtId="186" fontId="47" fillId="0" borderId="26" xfId="7" applyNumberFormat="1" applyFont="1" applyBorder="1" applyAlignment="1">
      <alignment horizontal="center" vertical="center"/>
    </xf>
    <xf numFmtId="186" fontId="47" fillId="0" borderId="62" xfId="7" applyNumberFormat="1" applyFont="1" applyBorder="1" applyAlignment="1">
      <alignment horizontal="center" vertical="center"/>
    </xf>
    <xf numFmtId="186" fontId="47" fillId="0" borderId="63" xfId="7" applyNumberFormat="1" applyFont="1" applyBorder="1" applyAlignment="1">
      <alignment horizontal="center" vertical="center"/>
    </xf>
    <xf numFmtId="186" fontId="47" fillId="0" borderId="27" xfId="7" applyNumberFormat="1" applyFont="1" applyBorder="1" applyAlignment="1">
      <alignment horizontal="center" vertical="center"/>
    </xf>
    <xf numFmtId="186" fontId="47" fillId="0" borderId="65" xfId="7" applyNumberFormat="1" applyFont="1" applyBorder="1" applyAlignment="1">
      <alignment horizontal="center" vertical="center"/>
    </xf>
    <xf numFmtId="186" fontId="47" fillId="0" borderId="67" xfId="7" applyNumberFormat="1" applyFont="1" applyBorder="1" applyAlignment="1">
      <alignment horizontal="center" vertical="center"/>
    </xf>
    <xf numFmtId="182" fontId="54" fillId="0" borderId="99" xfId="7" applyNumberFormat="1" applyFont="1" applyBorder="1" applyAlignment="1">
      <alignment horizontal="center" vertical="center"/>
    </xf>
    <xf numFmtId="182" fontId="54" fillId="0" borderId="31" xfId="7" applyNumberFormat="1" applyFont="1" applyBorder="1" applyAlignment="1">
      <alignment horizontal="center" vertical="center"/>
    </xf>
    <xf numFmtId="176" fontId="14" fillId="0" borderId="19" xfId="7" applyNumberFormat="1" applyFont="1" applyBorder="1" applyAlignment="1">
      <alignment horizontal="center" vertical="center"/>
    </xf>
    <xf numFmtId="176" fontId="13" fillId="0" borderId="62" xfId="7" applyNumberFormat="1" applyFont="1" applyBorder="1" applyAlignment="1">
      <alignment horizontal="left" vertical="center" wrapText="1"/>
    </xf>
    <xf numFmtId="176" fontId="13" fillId="0" borderId="0" xfId="7" applyNumberFormat="1" applyFont="1" applyAlignment="1">
      <alignment horizontal="left" vertical="center" wrapText="1"/>
    </xf>
    <xf numFmtId="186" fontId="14" fillId="0" borderId="19" xfId="7" applyNumberFormat="1" applyFont="1" applyBorder="1" applyAlignment="1">
      <alignment horizontal="center" vertical="center"/>
    </xf>
    <xf numFmtId="179" fontId="40" fillId="0" borderId="19" xfId="13" applyNumberFormat="1" applyFont="1" applyBorder="1" applyAlignment="1">
      <alignment horizontal="center" vertical="center" shrinkToFit="1"/>
    </xf>
    <xf numFmtId="184" fontId="40" fillId="0" borderId="26" xfId="14" applyNumberFormat="1" applyFont="1" applyFill="1" applyBorder="1" applyAlignment="1">
      <alignment horizontal="center" vertical="center" shrinkToFit="1"/>
    </xf>
    <xf numFmtId="184" fontId="40" fillId="0" borderId="62" xfId="14" applyNumberFormat="1" applyFont="1" applyFill="1" applyBorder="1" applyAlignment="1">
      <alignment horizontal="center" vertical="center" shrinkToFit="1"/>
    </xf>
    <xf numFmtId="184" fontId="40" fillId="0" borderId="63" xfId="14" applyNumberFormat="1" applyFont="1" applyFill="1" applyBorder="1" applyAlignment="1">
      <alignment horizontal="center" vertical="center" shrinkToFit="1"/>
    </xf>
    <xf numFmtId="184" fontId="40" fillId="0" borderId="27" xfId="14" applyNumberFormat="1" applyFont="1" applyFill="1" applyBorder="1" applyAlignment="1">
      <alignment horizontal="center" vertical="center" shrinkToFit="1"/>
    </xf>
    <xf numFmtId="184" fontId="40" fillId="0" borderId="65" xfId="14" applyNumberFormat="1" applyFont="1" applyFill="1" applyBorder="1" applyAlignment="1">
      <alignment horizontal="center" vertical="center" shrinkToFit="1"/>
    </xf>
    <xf numFmtId="184" fontId="40" fillId="0" borderId="67" xfId="14" applyNumberFormat="1" applyFont="1" applyFill="1" applyBorder="1" applyAlignment="1">
      <alignment horizontal="center" vertical="center" shrinkToFit="1"/>
    </xf>
    <xf numFmtId="0" fontId="39" fillId="0" borderId="0" xfId="13" applyFont="1" applyAlignment="1">
      <alignment horizontal="left" vertical="top" wrapText="1"/>
    </xf>
    <xf numFmtId="0" fontId="39" fillId="0" borderId="0" xfId="13" applyFont="1" applyAlignment="1">
      <alignment horizontal="left" vertical="top"/>
    </xf>
    <xf numFmtId="0" fontId="45" fillId="0" borderId="20" xfId="13" applyFont="1" applyBorder="1" applyAlignment="1">
      <alignment horizontal="left" vertical="center"/>
    </xf>
    <xf numFmtId="0" fontId="45" fillId="0" borderId="0" xfId="13" applyFont="1" applyAlignment="1">
      <alignment horizontal="left" vertical="center"/>
    </xf>
    <xf numFmtId="179" fontId="41" fillId="13" borderId="26" xfId="13" applyNumberFormat="1" applyFont="1" applyFill="1" applyBorder="1" applyAlignment="1">
      <alignment horizontal="center" vertical="center" shrinkToFit="1"/>
    </xf>
    <xf numFmtId="179" fontId="41" fillId="13" borderId="62" xfId="13" applyNumberFormat="1" applyFont="1" applyFill="1" applyBorder="1" applyAlignment="1">
      <alignment horizontal="center" vertical="center" shrinkToFit="1"/>
    </xf>
    <xf numFmtId="179" fontId="41" fillId="13" borderId="63" xfId="13" applyNumberFormat="1" applyFont="1" applyFill="1" applyBorder="1" applyAlignment="1">
      <alignment horizontal="center" vertical="center" shrinkToFit="1"/>
    </xf>
    <xf numFmtId="179" fontId="41" fillId="13" borderId="27" xfId="13" applyNumberFormat="1" applyFont="1" applyFill="1" applyBorder="1" applyAlignment="1">
      <alignment horizontal="center" vertical="center" shrinkToFit="1"/>
    </xf>
    <xf numFmtId="179" fontId="41" fillId="13" borderId="65" xfId="13" applyNumberFormat="1" applyFont="1" applyFill="1" applyBorder="1" applyAlignment="1">
      <alignment horizontal="center" vertical="center" shrinkToFit="1"/>
    </xf>
    <xf numFmtId="179" fontId="41" fillId="13" borderId="67" xfId="13" applyNumberFormat="1" applyFont="1" applyFill="1" applyBorder="1" applyAlignment="1">
      <alignment horizontal="center" vertical="center" shrinkToFit="1"/>
    </xf>
    <xf numFmtId="184" fontId="40" fillId="0" borderId="19" xfId="13" applyNumberFormat="1" applyFont="1" applyBorder="1" applyAlignment="1">
      <alignment horizontal="center" vertical="center" shrinkToFit="1"/>
    </xf>
    <xf numFmtId="9" fontId="40" fillId="0" borderId="19" xfId="14" applyFont="1" applyBorder="1" applyAlignment="1">
      <alignment horizontal="center" vertical="center" shrinkToFit="1"/>
    </xf>
    <xf numFmtId="9" fontId="40" fillId="0" borderId="19" xfId="14" applyFont="1" applyFill="1" applyBorder="1" applyAlignment="1">
      <alignment horizontal="center" vertical="center" shrinkToFit="1"/>
    </xf>
    <xf numFmtId="184" fontId="40" fillId="0" borderId="26" xfId="14" applyNumberFormat="1" applyFont="1" applyBorder="1" applyAlignment="1">
      <alignment horizontal="center" vertical="center" shrinkToFit="1"/>
    </xf>
    <xf numFmtId="184" fontId="40" fillId="0" borderId="62" xfId="14" applyNumberFormat="1" applyFont="1" applyBorder="1" applyAlignment="1">
      <alignment horizontal="center" vertical="center" shrinkToFit="1"/>
    </xf>
    <xf numFmtId="184" fontId="40" fillId="0" borderId="63" xfId="14" applyNumberFormat="1" applyFont="1" applyBorder="1" applyAlignment="1">
      <alignment horizontal="center" vertical="center" shrinkToFit="1"/>
    </xf>
    <xf numFmtId="184" fontId="40" fillId="0" borderId="27" xfId="14" applyNumberFormat="1" applyFont="1" applyBorder="1" applyAlignment="1">
      <alignment horizontal="center" vertical="center" shrinkToFit="1"/>
    </xf>
    <xf numFmtId="184" fontId="40" fillId="0" borderId="65" xfId="14" applyNumberFormat="1" applyFont="1" applyBorder="1" applyAlignment="1">
      <alignment horizontal="center" vertical="center" shrinkToFit="1"/>
    </xf>
    <xf numFmtId="184" fontId="40" fillId="0" borderId="67" xfId="14" applyNumberFormat="1" applyFont="1" applyBorder="1" applyAlignment="1">
      <alignment horizontal="center" vertical="center" shrinkToFit="1"/>
    </xf>
    <xf numFmtId="184" fontId="40" fillId="0" borderId="164" xfId="14" applyNumberFormat="1" applyFont="1" applyBorder="1" applyAlignment="1">
      <alignment horizontal="center" vertical="center" shrinkToFit="1"/>
    </xf>
    <xf numFmtId="184" fontId="40" fillId="0" borderId="170" xfId="14" applyNumberFormat="1" applyFont="1" applyBorder="1" applyAlignment="1">
      <alignment horizontal="center" vertical="center" shrinkToFit="1"/>
    </xf>
    <xf numFmtId="184" fontId="40" fillId="0" borderId="166" xfId="14" applyNumberFormat="1" applyFont="1" applyBorder="1" applyAlignment="1">
      <alignment horizontal="center" vertical="center" shrinkToFit="1"/>
    </xf>
    <xf numFmtId="184" fontId="40" fillId="0" borderId="167" xfId="14" applyNumberFormat="1" applyFont="1" applyBorder="1" applyAlignment="1">
      <alignment horizontal="center" vertical="center" shrinkToFit="1"/>
    </xf>
    <xf numFmtId="180" fontId="40" fillId="7" borderId="26" xfId="14" applyNumberFormat="1" applyFont="1" applyFill="1" applyBorder="1" applyAlignment="1">
      <alignment horizontal="center" vertical="center" shrinkToFit="1"/>
    </xf>
    <xf numFmtId="180" fontId="40" fillId="7" borderId="62" xfId="14" applyNumberFormat="1" applyFont="1" applyFill="1" applyBorder="1" applyAlignment="1">
      <alignment horizontal="center" vertical="center" shrinkToFit="1"/>
    </xf>
    <xf numFmtId="180" fontId="40" fillId="7" borderId="63" xfId="14" applyNumberFormat="1" applyFont="1" applyFill="1" applyBorder="1" applyAlignment="1">
      <alignment horizontal="center" vertical="center" shrinkToFit="1"/>
    </xf>
    <xf numFmtId="180" fontId="40" fillId="7" borderId="27" xfId="14" applyNumberFormat="1" applyFont="1" applyFill="1" applyBorder="1" applyAlignment="1">
      <alignment horizontal="center" vertical="center" shrinkToFit="1"/>
    </xf>
    <xf numFmtId="180" fontId="40" fillId="7" borderId="65" xfId="14" applyNumberFormat="1" applyFont="1" applyFill="1" applyBorder="1" applyAlignment="1">
      <alignment horizontal="center" vertical="center" shrinkToFit="1"/>
    </xf>
    <xf numFmtId="180" fontId="40" fillId="7" borderId="67" xfId="14" applyNumberFormat="1" applyFont="1" applyFill="1" applyBorder="1" applyAlignment="1">
      <alignment horizontal="center" vertical="center" shrinkToFit="1"/>
    </xf>
    <xf numFmtId="184" fontId="40" fillId="7" borderId="26" xfId="14" applyNumberFormat="1" applyFont="1" applyFill="1" applyBorder="1" applyAlignment="1">
      <alignment horizontal="center" vertical="center" shrinkToFit="1"/>
    </xf>
    <xf numFmtId="184" fontId="40" fillId="7" borderId="62" xfId="14" applyNumberFormat="1" applyFont="1" applyFill="1" applyBorder="1" applyAlignment="1">
      <alignment horizontal="center" vertical="center" shrinkToFit="1"/>
    </xf>
    <xf numFmtId="184" fontId="40" fillId="7" borderId="63" xfId="14" applyNumberFormat="1" applyFont="1" applyFill="1" applyBorder="1" applyAlignment="1">
      <alignment horizontal="center" vertical="center" shrinkToFit="1"/>
    </xf>
    <xf numFmtId="184" fontId="40" fillId="7" borderId="27" xfId="14" applyNumberFormat="1" applyFont="1" applyFill="1" applyBorder="1" applyAlignment="1">
      <alignment horizontal="center" vertical="center" shrinkToFit="1"/>
    </xf>
    <xf numFmtId="184" fontId="40" fillId="7" borderId="65" xfId="14" applyNumberFormat="1" applyFont="1" applyFill="1" applyBorder="1" applyAlignment="1">
      <alignment horizontal="center" vertical="center" shrinkToFit="1"/>
    </xf>
    <xf numFmtId="184" fontId="40" fillId="7" borderId="67" xfId="14" applyNumberFormat="1" applyFont="1" applyFill="1" applyBorder="1" applyAlignment="1">
      <alignment horizontal="center" vertical="center" shrinkToFit="1"/>
    </xf>
    <xf numFmtId="184" fontId="41" fillId="13" borderId="26" xfId="13" applyNumberFormat="1" applyFont="1" applyFill="1" applyBorder="1" applyAlignment="1">
      <alignment horizontal="center" vertical="center" shrinkToFit="1"/>
    </xf>
    <xf numFmtId="184" fontId="41" fillId="13" borderId="62" xfId="13" applyNumberFormat="1" applyFont="1" applyFill="1" applyBorder="1" applyAlignment="1">
      <alignment horizontal="center" vertical="center" shrinkToFit="1"/>
    </xf>
    <xf numFmtId="184" fontId="41" fillId="13" borderId="63" xfId="13" applyNumberFormat="1" applyFont="1" applyFill="1" applyBorder="1" applyAlignment="1">
      <alignment horizontal="center" vertical="center" shrinkToFit="1"/>
    </xf>
    <xf numFmtId="184" fontId="41" fillId="13" borderId="27" xfId="13" applyNumberFormat="1" applyFont="1" applyFill="1" applyBorder="1" applyAlignment="1">
      <alignment horizontal="center" vertical="center" shrinkToFit="1"/>
    </xf>
    <xf numFmtId="184" fontId="41" fillId="13" borderId="65" xfId="13" applyNumberFormat="1" applyFont="1" applyFill="1" applyBorder="1" applyAlignment="1">
      <alignment horizontal="center" vertical="center" shrinkToFit="1"/>
    </xf>
    <xf numFmtId="184" fontId="41" fillId="13" borderId="67" xfId="13" applyNumberFormat="1" applyFont="1" applyFill="1" applyBorder="1" applyAlignment="1">
      <alignment horizontal="center" vertical="center" shrinkToFit="1"/>
    </xf>
    <xf numFmtId="180" fontId="40" fillId="0" borderId="19" xfId="13" applyNumberFormat="1" applyFont="1" applyBorder="1" applyAlignment="1">
      <alignment horizontal="center" vertical="center" shrinkToFit="1"/>
    </xf>
    <xf numFmtId="179" fontId="41" fillId="13" borderId="20" xfId="13" applyNumberFormat="1" applyFont="1" applyFill="1" applyBorder="1" applyAlignment="1">
      <alignment horizontal="center" vertical="center" shrinkToFit="1"/>
    </xf>
    <xf numFmtId="179" fontId="41" fillId="13" borderId="0" xfId="13" applyNumberFormat="1" applyFont="1" applyFill="1" applyAlignment="1">
      <alignment horizontal="center" vertical="center" shrinkToFit="1"/>
    </xf>
    <xf numFmtId="179" fontId="41" fillId="13" borderId="58" xfId="13" applyNumberFormat="1" applyFont="1" applyFill="1" applyBorder="1" applyAlignment="1">
      <alignment horizontal="center" vertical="center" shrinkToFit="1"/>
    </xf>
    <xf numFmtId="180" fontId="40" fillId="0" borderId="26" xfId="2" applyNumberFormat="1" applyFont="1" applyBorder="1" applyAlignment="1">
      <alignment horizontal="center" vertical="center" shrinkToFit="1"/>
    </xf>
    <xf numFmtId="180" fontId="40" fillId="0" borderId="62" xfId="2" applyNumberFormat="1" applyFont="1" applyBorder="1" applyAlignment="1">
      <alignment horizontal="center" vertical="center" shrinkToFit="1"/>
    </xf>
    <xf numFmtId="180" fontId="40" fillId="0" borderId="63" xfId="2" applyNumberFormat="1" applyFont="1" applyBorder="1" applyAlignment="1">
      <alignment horizontal="center" vertical="center" shrinkToFit="1"/>
    </xf>
    <xf numFmtId="180" fontId="40" fillId="0" borderId="27" xfId="2" applyNumberFormat="1" applyFont="1" applyBorder="1" applyAlignment="1">
      <alignment horizontal="center" vertical="center" shrinkToFit="1"/>
    </xf>
    <xf numFmtId="180" fontId="40" fillId="0" borderId="65" xfId="2" applyNumberFormat="1" applyFont="1" applyBorder="1" applyAlignment="1">
      <alignment horizontal="center" vertical="center" shrinkToFit="1"/>
    </xf>
    <xf numFmtId="180" fontId="40" fillId="0" borderId="67" xfId="2" applyNumberFormat="1" applyFont="1" applyBorder="1" applyAlignment="1">
      <alignment horizontal="center" vertical="center" shrinkToFit="1"/>
    </xf>
    <xf numFmtId="184" fontId="40" fillId="2" borderId="26" xfId="14" applyNumberFormat="1" applyFont="1" applyFill="1" applyBorder="1" applyAlignment="1">
      <alignment horizontal="center" vertical="center" shrinkToFit="1"/>
    </xf>
    <xf numFmtId="184" fontId="40" fillId="2" borderId="62" xfId="14" applyNumberFormat="1" applyFont="1" applyFill="1" applyBorder="1" applyAlignment="1">
      <alignment horizontal="center" vertical="center" shrinkToFit="1"/>
    </xf>
    <xf numFmtId="184" fontId="40" fillId="2" borderId="63" xfId="14" applyNumberFormat="1" applyFont="1" applyFill="1" applyBorder="1" applyAlignment="1">
      <alignment horizontal="center" vertical="center" shrinkToFit="1"/>
    </xf>
    <xf numFmtId="184" fontId="40" fillId="2" borderId="27" xfId="14" applyNumberFormat="1" applyFont="1" applyFill="1" applyBorder="1" applyAlignment="1">
      <alignment horizontal="center" vertical="center" shrinkToFit="1"/>
    </xf>
    <xf numFmtId="184" fontId="40" fillId="2" borderId="65" xfId="14" applyNumberFormat="1" applyFont="1" applyFill="1" applyBorder="1" applyAlignment="1">
      <alignment horizontal="center" vertical="center" shrinkToFit="1"/>
    </xf>
    <xf numFmtId="184" fontId="40" fillId="2" borderId="67" xfId="14" applyNumberFormat="1" applyFont="1" applyFill="1" applyBorder="1" applyAlignment="1">
      <alignment horizontal="center" vertical="center" shrinkToFit="1"/>
    </xf>
    <xf numFmtId="179" fontId="40" fillId="0" borderId="165" xfId="13" applyNumberFormat="1" applyFont="1" applyBorder="1" applyAlignment="1">
      <alignment horizontal="center" vertical="center" shrinkToFit="1"/>
    </xf>
    <xf numFmtId="184" fontId="40" fillId="0" borderId="164" xfId="14" applyNumberFormat="1" applyFont="1" applyFill="1" applyBorder="1" applyAlignment="1">
      <alignment horizontal="center" vertical="center" shrinkToFit="1"/>
    </xf>
    <xf numFmtId="184" fontId="40" fillId="0" borderId="171" xfId="14" applyNumberFormat="1" applyFont="1" applyFill="1" applyBorder="1" applyAlignment="1">
      <alignment horizontal="center" vertical="center" shrinkToFit="1"/>
    </xf>
    <xf numFmtId="179" fontId="40" fillId="0" borderId="168" xfId="13" applyNumberFormat="1" applyFont="1" applyBorder="1" applyAlignment="1">
      <alignment horizontal="center" vertical="center" shrinkToFit="1"/>
    </xf>
    <xf numFmtId="179" fontId="40" fillId="0" borderId="169" xfId="13" applyNumberFormat="1" applyFont="1" applyBorder="1" applyAlignment="1">
      <alignment horizontal="center" vertical="center" shrinkToFit="1"/>
    </xf>
    <xf numFmtId="9" fontId="40" fillId="0" borderId="163" xfId="14" applyFont="1" applyBorder="1" applyAlignment="1">
      <alignment horizontal="center" vertical="center" shrinkToFit="1"/>
    </xf>
    <xf numFmtId="179" fontId="41" fillId="13" borderId="175" xfId="13" applyNumberFormat="1" applyFont="1" applyFill="1" applyBorder="1" applyAlignment="1">
      <alignment horizontal="center" vertical="center" shrinkToFit="1"/>
    </xf>
    <xf numFmtId="179" fontId="41" fillId="13" borderId="174" xfId="13" applyNumberFormat="1" applyFont="1" applyFill="1" applyBorder="1" applyAlignment="1">
      <alignment horizontal="center" vertical="center" shrinkToFit="1"/>
    </xf>
    <xf numFmtId="179" fontId="41" fillId="13" borderId="173" xfId="13" applyNumberFormat="1" applyFont="1" applyFill="1" applyBorder="1" applyAlignment="1">
      <alignment horizontal="center" vertical="center" shrinkToFit="1"/>
    </xf>
    <xf numFmtId="179" fontId="41" fillId="13" borderId="172" xfId="13" applyNumberFormat="1" applyFont="1" applyFill="1" applyBorder="1" applyAlignment="1">
      <alignment horizontal="center" vertical="center" shrinkToFit="1"/>
    </xf>
    <xf numFmtId="179" fontId="41" fillId="13" borderId="171" xfId="13" applyNumberFormat="1" applyFont="1" applyFill="1" applyBorder="1" applyAlignment="1">
      <alignment horizontal="center" vertical="center" shrinkToFit="1"/>
    </xf>
    <xf numFmtId="180" fontId="40" fillId="0" borderId="19" xfId="2" applyNumberFormat="1" applyFont="1" applyBorder="1" applyAlignment="1">
      <alignment horizontal="center" vertical="center" shrinkToFit="1"/>
    </xf>
    <xf numFmtId="180" fontId="40" fillId="0" borderId="26" xfId="14" applyNumberFormat="1" applyFont="1" applyFill="1" applyBorder="1" applyAlignment="1">
      <alignment horizontal="center" vertical="center" shrinkToFit="1"/>
    </xf>
    <xf numFmtId="180" fontId="40" fillId="0" borderId="62" xfId="14" applyNumberFormat="1" applyFont="1" applyFill="1" applyBorder="1" applyAlignment="1">
      <alignment horizontal="center" vertical="center" shrinkToFit="1"/>
    </xf>
    <xf numFmtId="180" fontId="40" fillId="0" borderId="63" xfId="14" applyNumberFormat="1" applyFont="1" applyFill="1" applyBorder="1" applyAlignment="1">
      <alignment horizontal="center" vertical="center" shrinkToFit="1"/>
    </xf>
    <xf numFmtId="180" fontId="40" fillId="0" borderId="27" xfId="14" applyNumberFormat="1" applyFont="1" applyFill="1" applyBorder="1" applyAlignment="1">
      <alignment horizontal="center" vertical="center" shrinkToFit="1"/>
    </xf>
    <xf numFmtId="180" fontId="40" fillId="0" borderId="65" xfId="14" applyNumberFormat="1" applyFont="1" applyFill="1" applyBorder="1" applyAlignment="1">
      <alignment horizontal="center" vertical="center" shrinkToFit="1"/>
    </xf>
    <xf numFmtId="180" fontId="40" fillId="0" borderId="67" xfId="14" applyNumberFormat="1" applyFont="1" applyFill="1" applyBorder="1" applyAlignment="1">
      <alignment horizontal="center" vertical="center" shrinkToFit="1"/>
    </xf>
    <xf numFmtId="180" fontId="40" fillId="0" borderId="26" xfId="14" applyNumberFormat="1" applyFont="1" applyBorder="1" applyAlignment="1">
      <alignment horizontal="center" vertical="center" shrinkToFit="1"/>
    </xf>
    <xf numFmtId="180" fontId="40" fillId="0" borderId="62" xfId="14" applyNumberFormat="1" applyFont="1" applyBorder="1" applyAlignment="1">
      <alignment horizontal="center" vertical="center" shrinkToFit="1"/>
    </xf>
    <xf numFmtId="180" fontId="40" fillId="0" borderId="63" xfId="14" applyNumberFormat="1" applyFont="1" applyBorder="1" applyAlignment="1">
      <alignment horizontal="center" vertical="center" shrinkToFit="1"/>
    </xf>
    <xf numFmtId="180" fontId="40" fillId="0" borderId="27" xfId="14" applyNumberFormat="1" applyFont="1" applyBorder="1" applyAlignment="1">
      <alignment horizontal="center" vertical="center" shrinkToFit="1"/>
    </xf>
    <xf numFmtId="180" fontId="40" fillId="0" borderId="65" xfId="14" applyNumberFormat="1" applyFont="1" applyBorder="1" applyAlignment="1">
      <alignment horizontal="center" vertical="center" shrinkToFit="1"/>
    </xf>
    <xf numFmtId="180" fontId="40" fillId="0" borderId="67" xfId="14" applyNumberFormat="1" applyFont="1" applyBorder="1" applyAlignment="1">
      <alignment horizontal="center" vertical="center" shrinkToFit="1"/>
    </xf>
    <xf numFmtId="180" fontId="39" fillId="0" borderId="0" xfId="13" applyNumberFormat="1" applyFont="1" applyAlignment="1">
      <alignment horizontal="center"/>
    </xf>
    <xf numFmtId="0" fontId="39" fillId="0" borderId="0" xfId="13" applyFont="1" applyAlignment="1">
      <alignment horizontal="center"/>
    </xf>
    <xf numFmtId="179" fontId="55" fillId="0" borderId="0" xfId="13" applyNumberFormat="1" applyFont="1" applyAlignment="1">
      <alignment horizontal="left" vertical="top" shrinkToFit="1"/>
    </xf>
    <xf numFmtId="180" fontId="40" fillId="0" borderId="26" xfId="2" applyNumberFormat="1" applyFont="1" applyFill="1" applyBorder="1" applyAlignment="1">
      <alignment horizontal="center" vertical="center" shrinkToFit="1"/>
    </xf>
    <xf numFmtId="180" fontId="40" fillId="0" borderId="62" xfId="2" applyNumberFormat="1" applyFont="1" applyFill="1" applyBorder="1" applyAlignment="1">
      <alignment horizontal="center" vertical="center" shrinkToFit="1"/>
    </xf>
    <xf numFmtId="180" fontId="40" fillId="0" borderId="63" xfId="2" applyNumberFormat="1" applyFont="1" applyFill="1" applyBorder="1" applyAlignment="1">
      <alignment horizontal="center" vertical="center" shrinkToFit="1"/>
    </xf>
    <xf numFmtId="180" fontId="40" fillId="0" borderId="27" xfId="2" applyNumberFormat="1" applyFont="1" applyFill="1" applyBorder="1" applyAlignment="1">
      <alignment horizontal="center" vertical="center" shrinkToFit="1"/>
    </xf>
    <xf numFmtId="180" fontId="40" fillId="0" borderId="65" xfId="2" applyNumberFormat="1" applyFont="1" applyFill="1" applyBorder="1" applyAlignment="1">
      <alignment horizontal="center" vertical="center" shrinkToFit="1"/>
    </xf>
    <xf numFmtId="180" fontId="40" fillId="0" borderId="67" xfId="2" applyNumberFormat="1" applyFont="1" applyFill="1" applyBorder="1" applyAlignment="1">
      <alignment horizontal="center" vertical="center" shrinkToFit="1"/>
    </xf>
    <xf numFmtId="180" fontId="40" fillId="0" borderId="19" xfId="2" applyNumberFormat="1" applyFont="1" applyFill="1" applyBorder="1" applyAlignment="1">
      <alignment horizontal="center" vertical="center" shrinkToFit="1"/>
    </xf>
    <xf numFmtId="0" fontId="27" fillId="0" borderId="0" xfId="13" applyFont="1" applyAlignment="1">
      <alignment horizontal="center"/>
    </xf>
    <xf numFmtId="0" fontId="43" fillId="0" borderId="0" xfId="13" applyFont="1" applyAlignment="1">
      <alignment horizontal="center"/>
    </xf>
    <xf numFmtId="0" fontId="43" fillId="0" borderId="166" xfId="13" applyFont="1" applyBorder="1" applyAlignment="1">
      <alignment horizontal="center"/>
    </xf>
    <xf numFmtId="180" fontId="40" fillId="0" borderId="164" xfId="2" applyNumberFormat="1" applyFont="1" applyBorder="1" applyAlignment="1">
      <alignment horizontal="center" vertical="center" shrinkToFit="1"/>
    </xf>
    <xf numFmtId="180" fontId="40" fillId="0" borderId="170" xfId="2" applyNumberFormat="1" applyFont="1" applyBorder="1" applyAlignment="1">
      <alignment horizontal="center" vertical="center" shrinkToFit="1"/>
    </xf>
    <xf numFmtId="180" fontId="40" fillId="0" borderId="166" xfId="2" applyNumberFormat="1" applyFont="1" applyBorder="1" applyAlignment="1">
      <alignment horizontal="center" vertical="center" shrinkToFit="1"/>
    </xf>
    <xf numFmtId="180" fontId="40" fillId="0" borderId="167" xfId="2" applyNumberFormat="1" applyFont="1" applyBorder="1" applyAlignment="1">
      <alignment horizontal="center" vertical="center" shrinkToFit="1"/>
    </xf>
    <xf numFmtId="180" fontId="40" fillId="0" borderId="164" xfId="2" applyNumberFormat="1" applyFont="1" applyFill="1" applyBorder="1" applyAlignment="1">
      <alignment horizontal="center" vertical="center" shrinkToFit="1"/>
    </xf>
    <xf numFmtId="180" fontId="40" fillId="0" borderId="171" xfId="2" applyNumberFormat="1" applyFont="1" applyFill="1" applyBorder="1" applyAlignment="1">
      <alignment horizontal="center" vertical="center" shrinkToFit="1"/>
    </xf>
    <xf numFmtId="185" fontId="40" fillId="2" borderId="26" xfId="2" applyNumberFormat="1" applyFont="1" applyFill="1" applyBorder="1" applyAlignment="1">
      <alignment horizontal="center" vertical="center" shrinkToFit="1"/>
    </xf>
    <xf numFmtId="185" fontId="40" fillId="2" borderId="62" xfId="2" applyNumberFormat="1" applyFont="1" applyFill="1" applyBorder="1" applyAlignment="1">
      <alignment horizontal="center" vertical="center" shrinkToFit="1"/>
    </xf>
    <xf numFmtId="185" fontId="40" fillId="2" borderId="63" xfId="2" applyNumberFormat="1" applyFont="1" applyFill="1" applyBorder="1" applyAlignment="1">
      <alignment horizontal="center" vertical="center" shrinkToFit="1"/>
    </xf>
    <xf numFmtId="185" fontId="40" fillId="2" borderId="27" xfId="2" applyNumberFormat="1" applyFont="1" applyFill="1" applyBorder="1" applyAlignment="1">
      <alignment horizontal="center" vertical="center" shrinkToFit="1"/>
    </xf>
    <xf numFmtId="185" fontId="40" fillId="2" borderId="65" xfId="2" applyNumberFormat="1" applyFont="1" applyFill="1" applyBorder="1" applyAlignment="1">
      <alignment horizontal="center" vertical="center" shrinkToFit="1"/>
    </xf>
    <xf numFmtId="185" fontId="40" fillId="2" borderId="67" xfId="2" applyNumberFormat="1" applyFont="1" applyFill="1" applyBorder="1" applyAlignment="1">
      <alignment horizontal="center" vertical="center" shrinkToFit="1"/>
    </xf>
    <xf numFmtId="185" fontId="40" fillId="2" borderId="19" xfId="2" applyNumberFormat="1" applyFont="1" applyFill="1" applyBorder="1" applyAlignment="1">
      <alignment horizontal="center" vertical="center" shrinkToFit="1"/>
    </xf>
    <xf numFmtId="180" fontId="40" fillId="2" borderId="26" xfId="2" applyNumberFormat="1" applyFont="1" applyFill="1" applyBorder="1" applyAlignment="1">
      <alignment horizontal="center" vertical="center" shrinkToFit="1"/>
    </xf>
    <xf numFmtId="180" fontId="40" fillId="2" borderId="62" xfId="2" applyNumberFormat="1" applyFont="1" applyFill="1" applyBorder="1" applyAlignment="1">
      <alignment horizontal="center" vertical="center" shrinkToFit="1"/>
    </xf>
    <xf numFmtId="180" fontId="40" fillId="2" borderId="63" xfId="2" applyNumberFormat="1" applyFont="1" applyFill="1" applyBorder="1" applyAlignment="1">
      <alignment horizontal="center" vertical="center" shrinkToFit="1"/>
    </xf>
    <xf numFmtId="180" fontId="40" fillId="2" borderId="27" xfId="2" applyNumberFormat="1" applyFont="1" applyFill="1" applyBorder="1" applyAlignment="1">
      <alignment horizontal="center" vertical="center" shrinkToFit="1"/>
    </xf>
    <xf numFmtId="180" fontId="40" fillId="2" borderId="65" xfId="2" applyNumberFormat="1" applyFont="1" applyFill="1" applyBorder="1" applyAlignment="1">
      <alignment horizontal="center" vertical="center" shrinkToFit="1"/>
    </xf>
    <xf numFmtId="180" fontId="40" fillId="2" borderId="67" xfId="2" applyNumberFormat="1" applyFont="1" applyFill="1" applyBorder="1" applyAlignment="1">
      <alignment horizontal="center" vertical="center" shrinkToFit="1"/>
    </xf>
    <xf numFmtId="184" fontId="40" fillId="2" borderId="19" xfId="13" applyNumberFormat="1" applyFont="1" applyFill="1" applyBorder="1" applyAlignment="1">
      <alignment horizontal="center" vertical="center" shrinkToFit="1"/>
    </xf>
    <xf numFmtId="9" fontId="40" fillId="2" borderId="19" xfId="14" applyFont="1" applyFill="1" applyBorder="1" applyAlignment="1">
      <alignment horizontal="center" vertical="center" shrinkToFit="1"/>
    </xf>
    <xf numFmtId="180" fontId="40" fillId="2" borderId="19" xfId="2" applyNumberFormat="1" applyFont="1" applyFill="1" applyBorder="1" applyAlignment="1">
      <alignment horizontal="center" vertical="center" shrinkToFit="1"/>
    </xf>
    <xf numFmtId="179" fontId="46" fillId="0" borderId="0" xfId="13" applyNumberFormat="1" applyFont="1" applyAlignment="1">
      <alignment horizontal="left" vertical="top" shrinkToFit="1"/>
    </xf>
    <xf numFmtId="0" fontId="11" fillId="5" borderId="147" xfId="4" applyFont="1" applyFill="1" applyBorder="1" applyAlignment="1">
      <alignment horizontal="center" vertical="center" shrinkToFit="1"/>
    </xf>
    <xf numFmtId="0" fontId="11" fillId="5" borderId="161" xfId="4" applyFont="1" applyFill="1" applyBorder="1" applyAlignment="1">
      <alignment horizontal="center" vertical="center" shrinkToFit="1"/>
    </xf>
    <xf numFmtId="0" fontId="11" fillId="5" borderId="88" xfId="4" applyFont="1" applyFill="1" applyBorder="1" applyAlignment="1">
      <alignment horizontal="center" vertical="center" shrinkToFit="1"/>
    </xf>
    <xf numFmtId="0" fontId="6" fillId="14" borderId="19" xfId="4" applyFont="1" applyFill="1" applyBorder="1" applyAlignment="1">
      <alignment horizontal="center" vertical="center" shrinkToFit="1"/>
    </xf>
    <xf numFmtId="38" fontId="6" fillId="14" borderId="19" xfId="1" applyFont="1" applyFill="1" applyBorder="1" applyAlignment="1">
      <alignment horizontal="center" vertical="center" shrinkToFit="1"/>
    </xf>
    <xf numFmtId="0" fontId="7" fillId="0" borderId="0" xfId="4" applyFont="1" applyAlignment="1">
      <alignment horizontal="left" vertical="center" shrinkToFit="1"/>
    </xf>
    <xf numFmtId="0" fontId="10" fillId="0" borderId="101" xfId="4" applyFont="1" applyBorder="1" applyAlignment="1">
      <alignment horizontal="left" vertical="center" wrapText="1" shrinkToFit="1"/>
    </xf>
    <xf numFmtId="0" fontId="10" fillId="0" borderId="91" xfId="4" applyFont="1" applyBorder="1" applyAlignment="1">
      <alignment horizontal="left" vertical="center" shrinkToFit="1"/>
    </xf>
    <xf numFmtId="0" fontId="10" fillId="0" borderId="162" xfId="4" applyFont="1" applyBorder="1" applyAlignment="1">
      <alignment horizontal="left" vertical="center" shrinkToFit="1"/>
    </xf>
    <xf numFmtId="0" fontId="10" fillId="0" borderId="20" xfId="4" applyFont="1" applyBorder="1" applyAlignment="1">
      <alignment horizontal="left" vertical="center" shrinkToFit="1"/>
    </xf>
    <xf numFmtId="0" fontId="10" fillId="0" borderId="0" xfId="4" applyFont="1" applyAlignment="1">
      <alignment horizontal="left" vertical="center" shrinkToFit="1"/>
    </xf>
    <xf numFmtId="0" fontId="10" fillId="0" borderId="58" xfId="4" applyFont="1" applyBorder="1" applyAlignment="1">
      <alignment horizontal="left" vertical="center" shrinkToFit="1"/>
    </xf>
    <xf numFmtId="0" fontId="10" fillId="0" borderId="27" xfId="4" applyFont="1" applyBorder="1" applyAlignment="1">
      <alignment horizontal="left" vertical="center" shrinkToFit="1"/>
    </xf>
    <xf numFmtId="0" fontId="10" fillId="0" borderId="65" xfId="4" applyFont="1" applyBorder="1" applyAlignment="1">
      <alignment horizontal="left" vertical="center" shrinkToFit="1"/>
    </xf>
    <xf numFmtId="0" fontId="10" fillId="0" borderId="67" xfId="4" applyFont="1" applyBorder="1" applyAlignment="1">
      <alignment horizontal="left" vertical="center" shrinkToFit="1"/>
    </xf>
    <xf numFmtId="38" fontId="5" fillId="0" borderId="19" xfId="1" applyFont="1" applyBorder="1" applyAlignment="1">
      <alignment horizontal="center" vertical="center" shrinkToFit="1"/>
    </xf>
    <xf numFmtId="0" fontId="6" fillId="6" borderId="19" xfId="4" applyFont="1" applyFill="1" applyBorder="1" applyAlignment="1">
      <alignment horizontal="center" vertical="center" shrinkToFit="1"/>
    </xf>
    <xf numFmtId="38" fontId="6" fillId="6" borderId="19" xfId="1" applyFont="1" applyFill="1" applyBorder="1" applyAlignment="1">
      <alignment horizontal="center" vertical="center" shrinkToFit="1"/>
    </xf>
    <xf numFmtId="0" fontId="6" fillId="5" borderId="19" xfId="4" applyFont="1" applyFill="1" applyBorder="1" applyAlignment="1">
      <alignment horizontal="center" vertical="center" shrinkToFit="1"/>
    </xf>
    <xf numFmtId="0" fontId="6" fillId="8" borderId="19" xfId="4" applyFont="1" applyFill="1" applyBorder="1" applyAlignment="1">
      <alignment horizontal="center" vertical="center" shrinkToFit="1"/>
    </xf>
    <xf numFmtId="0" fontId="6" fillId="4" borderId="19" xfId="4" applyFont="1" applyFill="1" applyBorder="1" applyAlignment="1">
      <alignment horizontal="center" vertical="center" shrinkToFit="1"/>
    </xf>
    <xf numFmtId="0" fontId="6" fillId="3" borderId="19" xfId="4" applyFont="1" applyFill="1" applyBorder="1" applyAlignment="1">
      <alignment horizontal="center" vertical="center" shrinkToFit="1"/>
    </xf>
    <xf numFmtId="0" fontId="10" fillId="0" borderId="19" xfId="4" applyFont="1" applyBorder="1" applyAlignment="1">
      <alignment horizontal="center" vertical="center" shrinkToFit="1"/>
    </xf>
    <xf numFmtId="38" fontId="10" fillId="0" borderId="19" xfId="1" applyFont="1" applyBorder="1" applyAlignment="1">
      <alignment horizontal="center" vertical="center" shrinkToFit="1"/>
    </xf>
    <xf numFmtId="0" fontId="9" fillId="0" borderId="0" xfId="4" applyFont="1" applyAlignment="1">
      <alignment horizontal="left" vertical="top" shrinkToFit="1"/>
    </xf>
    <xf numFmtId="0" fontId="11" fillId="14" borderId="147" xfId="4" applyFont="1" applyFill="1" applyBorder="1" applyAlignment="1">
      <alignment horizontal="center" vertical="center" shrinkToFit="1"/>
    </xf>
    <xf numFmtId="0" fontId="11" fillId="14" borderId="161" xfId="4" applyFont="1" applyFill="1" applyBorder="1" applyAlignment="1">
      <alignment horizontal="center" vertical="center" shrinkToFit="1"/>
    </xf>
    <xf numFmtId="0" fontId="11" fillId="14" borderId="88" xfId="4" applyFont="1" applyFill="1" applyBorder="1" applyAlignment="1">
      <alignment horizontal="center" vertical="center" shrinkToFit="1"/>
    </xf>
    <xf numFmtId="0" fontId="10" fillId="0" borderId="90" xfId="4" applyFont="1" applyBorder="1" applyAlignment="1">
      <alignment horizontal="left" vertical="center" shrinkToFit="1"/>
    </xf>
    <xf numFmtId="0" fontId="10" fillId="0" borderId="92" xfId="4" applyFont="1" applyBorder="1" applyAlignment="1">
      <alignment horizontal="left" vertical="center" shrinkToFit="1"/>
    </xf>
    <xf numFmtId="0" fontId="10" fillId="0" borderId="89" xfId="4" applyFont="1" applyBorder="1" applyAlignment="1">
      <alignment horizontal="left" vertical="center" shrinkToFit="1"/>
    </xf>
    <xf numFmtId="0" fontId="10" fillId="0" borderId="39" xfId="4" applyFont="1" applyBorder="1" applyAlignment="1">
      <alignment horizontal="left" vertical="center" shrinkToFit="1"/>
    </xf>
    <xf numFmtId="0" fontId="8" fillId="0" borderId="89" xfId="4" applyFont="1" applyBorder="1" applyAlignment="1">
      <alignment horizontal="left" vertical="center" shrinkToFit="1"/>
    </xf>
    <xf numFmtId="0" fontId="8" fillId="0" borderId="0" xfId="4" applyFont="1" applyAlignment="1">
      <alignment horizontal="left" vertical="center" shrinkToFit="1"/>
    </xf>
    <xf numFmtId="0" fontId="8" fillId="0" borderId="39" xfId="4" applyFont="1" applyBorder="1" applyAlignment="1">
      <alignment horizontal="left" vertical="center" shrinkToFit="1"/>
    </xf>
    <xf numFmtId="0" fontId="8" fillId="0" borderId="74" xfId="4" applyFont="1" applyBorder="1" applyAlignment="1">
      <alignment horizontal="left" vertical="center" shrinkToFit="1"/>
    </xf>
    <xf numFmtId="0" fontId="8" fillId="0" borderId="55" xfId="4" applyFont="1" applyBorder="1" applyAlignment="1">
      <alignment horizontal="left" vertical="center" shrinkToFit="1"/>
    </xf>
    <xf numFmtId="0" fontId="8" fillId="0" borderId="93" xfId="4" applyFont="1" applyBorder="1" applyAlignment="1">
      <alignment horizontal="left" vertical="center" shrinkToFit="1"/>
    </xf>
    <xf numFmtId="0" fontId="10" fillId="0" borderId="65" xfId="3" applyFont="1" applyBorder="1" applyAlignment="1">
      <alignment horizontal="center" vertical="center"/>
    </xf>
  </cellXfs>
  <cellStyles count="15">
    <cellStyle name="パーセント" xfId="2" builtinId="5"/>
    <cellStyle name="パーセント 2" xfId="9" xr:uid="{00000000-0005-0000-0000-000001000000}"/>
    <cellStyle name="パーセント 2 2" xfId="14" xr:uid="{542BA54C-6049-4265-A3FC-EDBDAE3DEDA6}"/>
    <cellStyle name="パーセント 3" xfId="12" xr:uid="{34126EA6-FEA3-422D-866F-E7B3ADCF3017}"/>
    <cellStyle name="桁区切り" xfId="1" builtinId="6"/>
    <cellStyle name="桁区切り 2" xfId="5" xr:uid="{00000000-0005-0000-0000-000003000000}"/>
    <cellStyle name="桁区切り 3" xfId="8" xr:uid="{00000000-0005-0000-0000-000004000000}"/>
    <cellStyle name="桁区切り 4" xfId="11" xr:uid="{00000000-0005-0000-0000-000005000000}"/>
    <cellStyle name="標準" xfId="0" builtinId="0"/>
    <cellStyle name="標準 2" xfId="7" xr:uid="{00000000-0005-0000-0000-000007000000}"/>
    <cellStyle name="標準 2 2" xfId="13" xr:uid="{07C2E826-27CB-42CE-BCAA-5D5D7E637F23}"/>
    <cellStyle name="標準 3" xfId="10" xr:uid="{00000000-0005-0000-0000-000008000000}"/>
    <cellStyle name="標準_1D" xfId="3" xr:uid="{00000000-0005-0000-0000-000009000000}"/>
    <cellStyle name="標準_4C" xfId="4" xr:uid="{00000000-0005-0000-0000-00000A000000}"/>
    <cellStyle name="標準_64" xfId="6" xr:uid="{00000000-0005-0000-0000-00000B000000}"/>
  </cellStyles>
  <dxfs count="6">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0000"/>
        </patternFill>
      </fill>
    </dxf>
    <dxf>
      <fill>
        <patternFill>
          <bgColor rgb="FFFF0000"/>
        </patternFill>
      </fill>
    </dxf>
  </dxfs>
  <tableStyles count="0" defaultTableStyle="TableStyleMedium2" defaultPivotStyle="PivotStyleLight16"/>
  <colors>
    <mruColors>
      <color rgb="FFFF9999"/>
      <color rgb="FFFF7C80"/>
      <color rgb="FFFF0000"/>
      <color rgb="FFFF505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7.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8.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3.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20388568830981693"/>
          <c:y val="0.11467680147481628"/>
          <c:w val="0.61244998943165385"/>
          <c:h val="0.76433739452602123"/>
        </c:manualLayout>
      </c:layout>
      <c:radarChart>
        <c:radarStyle val="marker"/>
        <c:varyColors val="0"/>
        <c:ser>
          <c:idx val="0"/>
          <c:order val="0"/>
          <c:spPr>
            <a:ln w="28575" cap="rnd">
              <a:solidFill>
                <a:schemeClr val="accent2">
                  <a:tint val="77000"/>
                </a:schemeClr>
              </a:solidFill>
              <a:round/>
            </a:ln>
            <a:effectLst/>
          </c:spPr>
          <c:marker>
            <c:symbol val="none"/>
          </c:marker>
          <c:cat>
            <c:strRef>
              <c:f>'⓪財務判定シート'!$G$5:$G$8</c:f>
              <c:strCache>
                <c:ptCount val="4"/>
                <c:pt idx="0">
                  <c:v>安全性</c:v>
                </c:pt>
                <c:pt idx="1">
                  <c:v>収益性</c:v>
                </c:pt>
                <c:pt idx="2">
                  <c:v>成長性</c:v>
                </c:pt>
                <c:pt idx="3">
                  <c:v>返済能力</c:v>
                </c:pt>
              </c:strCache>
            </c:strRef>
          </c:cat>
          <c:val>
            <c:numRef>
              <c:f>'⓪財務判定シート'!$H$5:$H$8</c:f>
              <c:numCache>
                <c:formatCode>#,##0;"▲ "#,##0</c:formatCode>
                <c:ptCount val="4"/>
              </c:numCache>
            </c:numRef>
          </c:val>
          <c:extLst>
            <c:ext xmlns:c16="http://schemas.microsoft.com/office/drawing/2014/chart" uri="{C3380CC4-5D6E-409C-BE32-E72D297353CC}">
              <c16:uniqueId val="{00000000-6B57-44B5-92D6-D7652D404B5F}"/>
            </c:ext>
          </c:extLst>
        </c:ser>
        <c:dLbls>
          <c:showLegendKey val="0"/>
          <c:showVal val="0"/>
          <c:showCatName val="0"/>
          <c:showSerName val="0"/>
          <c:showPercent val="0"/>
          <c:showBubbleSize val="0"/>
        </c:dLbls>
        <c:axId val="1435185567"/>
        <c:axId val="1435188927"/>
      </c:radarChart>
      <c:radarChart>
        <c:radarStyle val="marker"/>
        <c:varyColors val="0"/>
        <c:ser>
          <c:idx val="1"/>
          <c:order val="1"/>
          <c:spPr>
            <a:ln w="28575" cap="rnd">
              <a:solidFill>
                <a:schemeClr val="accent2">
                  <a:shade val="76000"/>
                </a:schemeClr>
              </a:solidFill>
              <a:round/>
            </a:ln>
            <a:effectLst/>
          </c:spPr>
          <c:marker>
            <c:symbol val="none"/>
          </c:marker>
          <c:cat>
            <c:strRef>
              <c:f>'⓪財務判定シート'!$G$5:$G$8</c:f>
              <c:strCache>
                <c:ptCount val="4"/>
                <c:pt idx="0">
                  <c:v>安全性</c:v>
                </c:pt>
                <c:pt idx="1">
                  <c:v>収益性</c:v>
                </c:pt>
                <c:pt idx="2">
                  <c:v>成長性</c:v>
                </c:pt>
                <c:pt idx="3">
                  <c:v>返済能力</c:v>
                </c:pt>
              </c:strCache>
            </c:strRef>
          </c:cat>
          <c:val>
            <c:numRef>
              <c:f>'⓪財務判定シート'!$J$5:$J$8</c:f>
              <c:numCache>
                <c:formatCode>0.0%</c:formatCode>
                <c:ptCount val="4"/>
                <c:pt idx="0">
                  <c:v>0</c:v>
                </c:pt>
                <c:pt idx="1">
                  <c:v>0</c:v>
                </c:pt>
                <c:pt idx="2">
                  <c:v>0</c:v>
                </c:pt>
                <c:pt idx="3">
                  <c:v>0</c:v>
                </c:pt>
              </c:numCache>
            </c:numRef>
          </c:val>
          <c:extLst>
            <c:ext xmlns:c16="http://schemas.microsoft.com/office/drawing/2014/chart" uri="{C3380CC4-5D6E-409C-BE32-E72D297353CC}">
              <c16:uniqueId val="{00000001-6B57-44B5-92D6-D7652D404B5F}"/>
            </c:ext>
          </c:extLst>
        </c:ser>
        <c:dLbls>
          <c:showLegendKey val="0"/>
          <c:showVal val="0"/>
          <c:showCatName val="0"/>
          <c:showSerName val="0"/>
          <c:showPercent val="0"/>
          <c:showBubbleSize val="0"/>
        </c:dLbls>
        <c:axId val="1109579440"/>
        <c:axId val="1109578960"/>
      </c:radarChart>
      <c:catAx>
        <c:axId val="1435185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435188927"/>
        <c:crosses val="autoZero"/>
        <c:auto val="1"/>
        <c:lblAlgn val="ctr"/>
        <c:lblOffset val="100"/>
        <c:noMultiLvlLbl val="0"/>
      </c:catAx>
      <c:valAx>
        <c:axId val="1435188927"/>
        <c:scaling>
          <c:orientation val="minMax"/>
        </c:scaling>
        <c:delete val="1"/>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crossAx val="1435185567"/>
        <c:crosses val="autoZero"/>
        <c:crossBetween val="between"/>
      </c:valAx>
      <c:valAx>
        <c:axId val="1109578960"/>
        <c:scaling>
          <c:orientation val="minMax"/>
          <c:max val="1"/>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109579440"/>
        <c:crosses val="max"/>
        <c:crossBetween val="between"/>
        <c:majorUnit val="0.5"/>
      </c:valAx>
      <c:catAx>
        <c:axId val="11095794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109578960"/>
        <c:crosses val="max"/>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600" b="1">
          <a:latin typeface="+mn-ea"/>
          <a:ea typeface="+mn-ea"/>
        </a:defRPr>
      </a:pPr>
      <a:endParaRPr lang="ja-JP"/>
    </a:p>
  </c:txPr>
  <c:printSettings>
    <c:headerFooter/>
    <c:pageMargins b="0.75" l="0.7" r="0.7" t="0.75" header="0.3" footer="0.3"/>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前期の貸借対照表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w="76200">
              <a:solidFill>
                <a:srgbClr val="FF0000"/>
              </a:solidFill>
            </a:ln>
            <a:effectLst/>
          </c:spPr>
          <c:invertIfNegative val="0"/>
          <c:dPt>
            <c:idx val="1"/>
            <c:invertIfNegative val="0"/>
            <c:bubble3D val="0"/>
            <c:spPr>
              <a:solidFill>
                <a:schemeClr val="accent3"/>
              </a:solidFill>
              <a:ln w="76200">
                <a:noFill/>
              </a:ln>
              <a:effectLst/>
            </c:spPr>
            <c:extLst>
              <c:ext xmlns:c16="http://schemas.microsoft.com/office/drawing/2014/chart" uri="{C3380CC4-5D6E-409C-BE32-E72D297353CC}">
                <c16:uniqueId val="{00000007-B408-4CDB-AFA3-9C8D72F4CF76}"/>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B408-4CDB-AFA3-9C8D72F4CF76}"/>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B408-4CDB-AFA3-9C8D72F4CF76}"/>
            </c:ext>
          </c:extLst>
        </c:ser>
        <c:ser>
          <c:idx val="0"/>
          <c:order val="2"/>
          <c:tx>
            <c:strRef>
              <c:f>③決算書サマリBS!$S$8</c:f>
              <c:strCache>
                <c:ptCount val="1"/>
                <c:pt idx="0">
                  <c:v>流動負債</c:v>
                </c:pt>
              </c:strCache>
            </c:strRef>
          </c:tx>
          <c:spPr>
            <a:solidFill>
              <a:schemeClr val="accent1"/>
            </a:solidFill>
            <a:ln w="3810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B408-4CDB-AFA3-9C8D72F4CF76}"/>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B408-4CDB-AFA3-9C8D72F4CF76}"/>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B408-4CDB-AFA3-9C8D72F4CF76}"/>
            </c:ext>
          </c:extLst>
        </c:ser>
        <c:ser>
          <c:idx val="3"/>
          <c:order val="5"/>
          <c:tx>
            <c:strRef>
              <c:f>③決算書サマリBS!$S$5</c:f>
              <c:strCache>
                <c:ptCount val="1"/>
                <c:pt idx="0">
                  <c:v>流動資産</c:v>
                </c:pt>
              </c:strCache>
            </c:strRef>
          </c:tx>
          <c:spPr>
            <a:solidFill>
              <a:schemeClr val="accent4"/>
            </a:solidFill>
            <a:ln w="38100">
              <a:solidFill>
                <a:srgbClr val="FF0000"/>
              </a:solidFill>
            </a:ln>
            <a:effectLst/>
          </c:spPr>
          <c:invertIfNegative val="0"/>
          <c:dPt>
            <c:idx val="0"/>
            <c:invertIfNegative val="0"/>
            <c:bubble3D val="0"/>
            <c:extLst>
              <c:ext xmlns:c16="http://schemas.microsoft.com/office/drawing/2014/chart" uri="{C3380CC4-5D6E-409C-BE32-E72D297353CC}">
                <c16:uniqueId val="{00000005-B408-4CDB-AFA3-9C8D72F4CF76}"/>
              </c:ext>
            </c:extLst>
          </c:dPt>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B408-4CDB-AFA3-9C8D72F4CF76}"/>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当期の貸借対照表</a:t>
            </a:r>
            <a:endParaRPr lang="en-US" altLang="ja-JP" sz="1200"/>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en-US" altLang="ja-JP"/>
        </a:p>
      </c:txPr>
    </c:title>
    <c:autoTitleDeleted val="0"/>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w="76200">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40BB-412E-9200-9D04790A8A37}"/>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40BB-412E-9200-9D04790A8A37}"/>
            </c:ext>
          </c:extLst>
        </c:ser>
        <c:ser>
          <c:idx val="0"/>
          <c:order val="2"/>
          <c:tx>
            <c:strRef>
              <c:f>③決算書サマリBS!$W$8</c:f>
              <c:strCache>
                <c:ptCount val="1"/>
                <c:pt idx="0">
                  <c:v>流動負債</c:v>
                </c:pt>
              </c:strCache>
            </c:strRef>
          </c:tx>
          <c:spPr>
            <a:solidFill>
              <a:schemeClr val="accent1"/>
            </a:solidFill>
            <a:ln w="3810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40BB-412E-9200-9D04790A8A37}"/>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40BB-412E-9200-9D04790A8A37}"/>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40BB-412E-9200-9D04790A8A37}"/>
            </c:ext>
          </c:extLst>
        </c:ser>
        <c:ser>
          <c:idx val="3"/>
          <c:order val="5"/>
          <c:tx>
            <c:strRef>
              <c:f>③決算書サマリBS!$W$5</c:f>
              <c:strCache>
                <c:ptCount val="1"/>
                <c:pt idx="0">
                  <c:v>流動資産</c:v>
                </c:pt>
              </c:strCache>
            </c:strRef>
          </c:tx>
          <c:spPr>
            <a:solidFill>
              <a:schemeClr val="accent4"/>
            </a:solidFill>
            <a:ln>
              <a:noFill/>
            </a:ln>
            <a:effectLst/>
          </c:spPr>
          <c:invertIfNegative val="0"/>
          <c:dPt>
            <c:idx val="0"/>
            <c:invertIfNegative val="0"/>
            <c:bubble3D val="0"/>
            <c:spPr>
              <a:solidFill>
                <a:schemeClr val="accent4"/>
              </a:solidFill>
              <a:ln w="38100">
                <a:solidFill>
                  <a:srgbClr val="FF0000"/>
                </a:solidFill>
              </a:ln>
              <a:effectLst/>
            </c:spPr>
            <c:extLst>
              <c:ext xmlns:c16="http://schemas.microsoft.com/office/drawing/2014/chart" uri="{C3380CC4-5D6E-409C-BE32-E72D297353CC}">
                <c16:uniqueId val="{00000006-40BB-412E-9200-9D04790A8A37}"/>
              </c:ext>
            </c:extLst>
          </c:dPt>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40BB-412E-9200-9D04790A8A37}"/>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前期の貸借対照表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45A3-4E40-9145-8919429D0F3C}"/>
            </c:ext>
          </c:extLst>
        </c:ser>
        <c:ser>
          <c:idx val="1"/>
          <c:order val="1"/>
          <c:tx>
            <c:strRef>
              <c:f>③決算書サマリBS!$S$9</c:f>
              <c:strCache>
                <c:ptCount val="1"/>
                <c:pt idx="0">
                  <c:v>固定負債</c:v>
                </c:pt>
              </c:strCache>
            </c:strRef>
          </c:tx>
          <c:spPr>
            <a:solidFill>
              <a:schemeClr val="accent2"/>
            </a:solidFill>
            <a:ln w="5715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45A3-4E40-9145-8919429D0F3C}"/>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45A3-4E40-9145-8919429D0F3C}"/>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45A3-4E40-9145-8919429D0F3C}"/>
            </c:ext>
          </c:extLst>
        </c:ser>
        <c:ser>
          <c:idx val="4"/>
          <c:order val="4"/>
          <c:tx>
            <c:strRef>
              <c:f>③決算書サマリBS!$S$6</c:f>
              <c:strCache>
                <c:ptCount val="1"/>
                <c:pt idx="0">
                  <c:v>固定資産</c:v>
                </c:pt>
              </c:strCache>
            </c:strRef>
          </c:tx>
          <c:spPr>
            <a:solidFill>
              <a:schemeClr val="accent5"/>
            </a:solidFill>
            <a:ln w="5715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45A3-4E40-9145-8919429D0F3C}"/>
            </c:ext>
          </c:extLst>
        </c:ser>
        <c:ser>
          <c:idx val="3"/>
          <c:order val="5"/>
          <c:tx>
            <c:strRef>
              <c:f>③決算書サマリBS!$S$5</c:f>
              <c:strCache>
                <c:ptCount val="1"/>
                <c:pt idx="0">
                  <c:v>流動資産</c:v>
                </c:pt>
              </c:strCache>
            </c:strRef>
          </c:tx>
          <c:spPr>
            <a:solidFill>
              <a:schemeClr val="accent4"/>
            </a:solidFill>
            <a:ln w="57150">
              <a:noFill/>
            </a:ln>
            <a:effectLst/>
          </c:spPr>
          <c:invertIfNegative val="0"/>
          <c:dPt>
            <c:idx val="0"/>
            <c:invertIfNegative val="0"/>
            <c:bubble3D val="0"/>
            <c:extLst>
              <c:ext xmlns:c16="http://schemas.microsoft.com/office/drawing/2014/chart" uri="{C3380CC4-5D6E-409C-BE32-E72D297353CC}">
                <c16:uniqueId val="{00000005-45A3-4E40-9145-8919429D0F3C}"/>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45A3-4E40-9145-8919429D0F3C}"/>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当期の貸借対照表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anchor="ctr" anchorCtr="1"/>
              <a:lstStyle/>
              <a:p>
                <a:pPr>
                  <a:defRPr sz="16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E4D3-4ACF-82A1-70A5C158E422}"/>
            </c:ext>
          </c:extLst>
        </c:ser>
        <c:ser>
          <c:idx val="1"/>
          <c:order val="1"/>
          <c:tx>
            <c:strRef>
              <c:f>③決算書サマリBS!$W$9</c:f>
              <c:strCache>
                <c:ptCount val="1"/>
                <c:pt idx="0">
                  <c:v>固定負債</c:v>
                </c:pt>
              </c:strCache>
            </c:strRef>
          </c:tx>
          <c:spPr>
            <a:solidFill>
              <a:schemeClr val="accent2"/>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E4D3-4ACF-82A1-70A5C158E422}"/>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E4D3-4ACF-82A1-70A5C158E422}"/>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E4D3-4ACF-82A1-70A5C158E422}"/>
            </c:ext>
          </c:extLst>
        </c:ser>
        <c:ser>
          <c:idx val="4"/>
          <c:order val="4"/>
          <c:tx>
            <c:strRef>
              <c:f>③決算書サマリBS!$W$6</c:f>
              <c:strCache>
                <c:ptCount val="1"/>
                <c:pt idx="0">
                  <c:v>固定資産</c:v>
                </c:pt>
              </c:strCache>
            </c:strRef>
          </c:tx>
          <c:spPr>
            <a:solidFill>
              <a:schemeClr val="accent5"/>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E4D3-4ACF-82A1-70A5C158E422}"/>
            </c:ext>
          </c:extLst>
        </c:ser>
        <c:ser>
          <c:idx val="3"/>
          <c:order val="5"/>
          <c:tx>
            <c:strRef>
              <c:f>③決算書サマリBS!$W$5</c:f>
              <c:strCache>
                <c:ptCount val="1"/>
                <c:pt idx="0">
                  <c:v>流動資産</c:v>
                </c:pt>
              </c:strCache>
            </c:strRef>
          </c:tx>
          <c:spPr>
            <a:solidFill>
              <a:schemeClr val="accent4"/>
            </a:solidFill>
            <a:ln w="57150">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E4D3-4ACF-82A1-70A5C158E422}"/>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7-79E7-4F67-8646-6483606D33B3}"/>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9-79E7-4F67-8646-6483606D33B3}"/>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B-79E7-4F67-8646-6483606D33B3}"/>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1-79E7-4F67-8646-6483606D33B3}"/>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3-79E7-4F67-8646-6483606D33B3}"/>
            </c:ext>
          </c:extLst>
        </c:ser>
        <c:ser>
          <c:idx val="3"/>
          <c:order val="5"/>
          <c:tx>
            <c:strRef>
              <c:f>③決算書サマリBS!$S$5</c:f>
              <c:strCache>
                <c:ptCount val="1"/>
                <c:pt idx="0">
                  <c:v>流動資産</c:v>
                </c:pt>
              </c:strCache>
            </c:strRef>
          </c:tx>
          <c:spPr>
            <a:solidFill>
              <a:schemeClr val="accent4"/>
            </a:solidFill>
            <a:ln>
              <a:noFill/>
            </a:ln>
            <a:effectLst/>
          </c:spPr>
          <c:invertIfNegative val="0"/>
          <c:dPt>
            <c:idx val="0"/>
            <c:invertIfNegative val="0"/>
            <c:bubble3D val="0"/>
            <c:extLst>
              <c:ext xmlns:c16="http://schemas.microsoft.com/office/drawing/2014/chart" uri="{C3380CC4-5D6E-409C-BE32-E72D297353CC}">
                <c16:uniqueId val="{00000010-79E7-4F67-8646-6483606D33B3}"/>
              </c:ext>
            </c:extLst>
          </c:dPt>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5-79E7-4F67-8646-6483606D33B3}"/>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43AC-4701-BF55-785B98106FAA}"/>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43AC-4701-BF55-785B98106FAA}"/>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43AC-4701-BF55-785B98106FAA}"/>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43AC-4701-BF55-785B98106FAA}"/>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43AC-4701-BF55-785B98106FAA}"/>
            </c:ext>
          </c:extLst>
        </c:ser>
        <c:ser>
          <c:idx val="3"/>
          <c:order val="5"/>
          <c:tx>
            <c:strRef>
              <c:f>③決算書サマリBS!$W$5</c:f>
              <c:strCache>
                <c:ptCount val="1"/>
                <c:pt idx="0">
                  <c:v>流動資産</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6-43AC-4701-BF55-785B98106FAA}"/>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⑤現預金の変化!$S$11</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⑤現預金の変化!$T$11:$U$11</c:f>
              <c:numCache>
                <c:formatCode>#,##0;"▲ "#,##0</c:formatCode>
                <c:ptCount val="2"/>
                <c:pt idx="1">
                  <c:v>0</c:v>
                </c:pt>
              </c:numCache>
            </c:numRef>
          </c:val>
          <c:extLst>
            <c:ext xmlns:c16="http://schemas.microsoft.com/office/drawing/2014/chart" uri="{C3380CC4-5D6E-409C-BE32-E72D297353CC}">
              <c16:uniqueId val="{00000000-446F-4062-89CF-8BED59F8F41F}"/>
            </c:ext>
          </c:extLst>
        </c:ser>
        <c:ser>
          <c:idx val="1"/>
          <c:order val="1"/>
          <c:tx>
            <c:strRef>
              <c:f>⑤現預金の変化!$S$10</c:f>
              <c:strCache>
                <c:ptCount val="1"/>
                <c:pt idx="0">
                  <c:v>固定負債</c:v>
                </c:pt>
              </c:strCache>
            </c:strRef>
          </c:tx>
          <c:spPr>
            <a:solidFill>
              <a:schemeClr val="accent2"/>
            </a:solidFill>
            <a:ln>
              <a:noFill/>
            </a:ln>
            <a:effectLst/>
          </c:spPr>
          <c:invertIfNegative val="0"/>
          <c:dLbls>
            <c:dLbl>
              <c:idx val="1"/>
              <c:tx>
                <c:rich>
                  <a:bodyPr/>
                  <a:lstStyle/>
                  <a:p>
                    <a:fld id="{0CC06004-0733-45A1-BDAD-F99D209D7C12}" type="SERIESNAME">
                      <a:rPr lang="ja-JP" altLang="en-US"/>
                      <a:pPr/>
                      <a:t>[系列名]</a:t>
                    </a:fld>
                    <a:endParaRPr lang="ja-JP" altLang="en-US" baseline="0"/>
                  </a:p>
                  <a:p>
                    <a:fld id="{DCC389BA-2E34-4CEC-B0F6-17A6E80F1E90}" type="VALUE">
                      <a:rPr lang="en-US" altLang="ja-JP" baseline="0"/>
                      <a:pPr/>
                      <a:t>[値]</a:t>
                    </a:fld>
                    <a:endParaRPr lang="ja-JP" altLang="en-US"/>
                  </a:p>
                </c:rich>
              </c:tx>
              <c:dLblPos val="ctr"/>
              <c:showLegendKey val="0"/>
              <c:showVal val="1"/>
              <c:showCatName val="0"/>
              <c:showSerName val="1"/>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2-4880-4107-AB9C-800F1737DBEC}"/>
                </c:ext>
              </c:extLst>
            </c:dLbl>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⑤現預金の変化!$T$10:$U$10</c:f>
              <c:numCache>
                <c:formatCode>#,##0;"▲ "#,##0</c:formatCode>
                <c:ptCount val="2"/>
                <c:pt idx="1">
                  <c:v>0</c:v>
                </c:pt>
              </c:numCache>
            </c:numRef>
          </c:val>
          <c:extLst>
            <c:ext xmlns:c16="http://schemas.microsoft.com/office/drawing/2014/chart" uri="{C3380CC4-5D6E-409C-BE32-E72D297353CC}">
              <c16:uniqueId val="{00000001-446F-4062-89CF-8BED59F8F41F}"/>
            </c:ext>
          </c:extLst>
        </c:ser>
        <c:ser>
          <c:idx val="0"/>
          <c:order val="2"/>
          <c:tx>
            <c:strRef>
              <c:f>⑤現預金の変化!$S$9</c:f>
              <c:strCache>
                <c:ptCount val="1"/>
                <c:pt idx="0">
                  <c:v>流動負債</c:v>
                </c:pt>
              </c:strCache>
            </c:strRef>
          </c:tx>
          <c:spPr>
            <a:solidFill>
              <a:schemeClr val="accent1"/>
            </a:solidFill>
            <a:ln>
              <a:noFill/>
            </a:ln>
            <a:effectLst/>
          </c:spPr>
          <c:invertIfNegative val="0"/>
          <c:dLbls>
            <c:dLbl>
              <c:idx val="1"/>
              <c:tx>
                <c:rich>
                  <a:bodyPr/>
                  <a:lstStyle/>
                  <a:p>
                    <a:fld id="{5A5FAF74-CD4D-44BF-84CF-2018C9A2E15C}" type="SERIESNAME">
                      <a:rPr lang="ja-JP" altLang="en-US"/>
                      <a:pPr/>
                      <a:t>[系列名]</a:t>
                    </a:fld>
                    <a:endParaRPr lang="ja-JP" altLang="en-US" baseline="0"/>
                  </a:p>
                  <a:p>
                    <a:fld id="{C6998869-CF4B-4311-928B-7745E91410DA}" type="VALUE">
                      <a:rPr lang="en-US" altLang="ja-JP" baseline="0"/>
                      <a:pPr/>
                      <a:t>[値]</a:t>
                    </a:fld>
                    <a:endParaRPr lang="ja-JP" altLang="en-US"/>
                  </a:p>
                </c:rich>
              </c:tx>
              <c:dLblPos val="ctr"/>
              <c:showLegendKey val="0"/>
              <c:showVal val="1"/>
              <c:showCatName val="0"/>
              <c:showSerName val="1"/>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4880-4107-AB9C-800F1737DBEC}"/>
                </c:ext>
              </c:extLst>
            </c:dLbl>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⑤現預金の変化!$T$9:$U$9</c:f>
              <c:numCache>
                <c:formatCode>#,##0;"▲ "#,##0</c:formatCode>
                <c:ptCount val="2"/>
                <c:pt idx="1">
                  <c:v>0</c:v>
                </c:pt>
              </c:numCache>
            </c:numRef>
          </c:val>
          <c:extLst>
            <c:ext xmlns:c16="http://schemas.microsoft.com/office/drawing/2014/chart" uri="{C3380CC4-5D6E-409C-BE32-E72D297353CC}">
              <c16:uniqueId val="{00000002-446F-4062-89CF-8BED59F8F41F}"/>
            </c:ext>
          </c:extLst>
        </c:ser>
        <c:ser>
          <c:idx val="5"/>
          <c:order val="3"/>
          <c:tx>
            <c:strRef>
              <c:f>⑤現預金の変化!$S$8</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⑤現預金の変化!$T$8:$U$8</c:f>
              <c:numCache>
                <c:formatCode>General</c:formatCode>
                <c:ptCount val="2"/>
                <c:pt idx="0" formatCode="#,##0;&quot;▲ &quot;#,##0">
                  <c:v>0</c:v>
                </c:pt>
              </c:numCache>
            </c:numRef>
          </c:val>
          <c:extLst>
            <c:ext xmlns:c16="http://schemas.microsoft.com/office/drawing/2014/chart" uri="{C3380CC4-5D6E-409C-BE32-E72D297353CC}">
              <c16:uniqueId val="{00000003-446F-4062-89CF-8BED59F8F41F}"/>
            </c:ext>
          </c:extLst>
        </c:ser>
        <c:ser>
          <c:idx val="4"/>
          <c:order val="4"/>
          <c:tx>
            <c:strRef>
              <c:f>⑤現預金の変化!$S$7</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⑤現預金の変化!$T$7:$U$7</c:f>
              <c:numCache>
                <c:formatCode>General</c:formatCode>
                <c:ptCount val="2"/>
                <c:pt idx="0" formatCode="#,##0;&quot;▲ &quot;#,##0">
                  <c:v>0</c:v>
                </c:pt>
              </c:numCache>
            </c:numRef>
          </c:val>
          <c:extLst>
            <c:ext xmlns:c16="http://schemas.microsoft.com/office/drawing/2014/chart" uri="{C3380CC4-5D6E-409C-BE32-E72D297353CC}">
              <c16:uniqueId val="{00000004-446F-4062-89CF-8BED59F8F41F}"/>
            </c:ext>
          </c:extLst>
        </c:ser>
        <c:ser>
          <c:idx val="6"/>
          <c:order val="5"/>
          <c:tx>
            <c:strRef>
              <c:f>⑤現預金の変化!$S$6</c:f>
              <c:strCache>
                <c:ptCount val="1"/>
                <c:pt idx="0">
                  <c:v>現預金以外の流動資産</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⑤現預金の変化!$T$6</c:f>
              <c:numCache>
                <c:formatCode>#,##0;"▲ "#,##0</c:formatCode>
                <c:ptCount val="1"/>
                <c:pt idx="0">
                  <c:v>0</c:v>
                </c:pt>
              </c:numCache>
            </c:numRef>
          </c:val>
          <c:extLst>
            <c:ext xmlns:c16="http://schemas.microsoft.com/office/drawing/2014/chart" uri="{C3380CC4-5D6E-409C-BE32-E72D297353CC}">
              <c16:uniqueId val="{0000000A-446F-4062-89CF-8BED59F8F41F}"/>
            </c:ext>
          </c:extLst>
        </c:ser>
        <c:ser>
          <c:idx val="3"/>
          <c:order val="6"/>
          <c:tx>
            <c:strRef>
              <c:f>⑤現預金の変化!$S$5</c:f>
              <c:strCache>
                <c:ptCount val="1"/>
                <c:pt idx="0">
                  <c:v>現預金</c:v>
                </c:pt>
              </c:strCache>
            </c:strRef>
          </c:tx>
          <c:spPr>
            <a:solidFill>
              <a:schemeClr val="accent4"/>
            </a:solidFill>
            <a:ln w="38100">
              <a:solidFill>
                <a:srgbClr val="FF0000"/>
              </a:solidFill>
            </a:ln>
            <a:effectLst/>
          </c:spPr>
          <c:invertIfNegative val="0"/>
          <c:dPt>
            <c:idx val="0"/>
            <c:invertIfNegative val="0"/>
            <c:bubble3D val="0"/>
            <c:extLst>
              <c:ext xmlns:c16="http://schemas.microsoft.com/office/drawing/2014/chart" uri="{C3380CC4-5D6E-409C-BE32-E72D297353CC}">
                <c16:uniqueId val="{00000005-446F-4062-89CF-8BED59F8F41F}"/>
              </c:ext>
            </c:extLst>
          </c:dPt>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⑤現預金の変化!$T$5:$U$5</c:f>
              <c:numCache>
                <c:formatCode>General</c:formatCode>
                <c:ptCount val="2"/>
                <c:pt idx="0" formatCode="#,##0;&quot;▲ &quot;#,##0">
                  <c:v>0</c:v>
                </c:pt>
              </c:numCache>
            </c:numRef>
          </c:val>
          <c:extLst>
            <c:ext xmlns:c16="http://schemas.microsoft.com/office/drawing/2014/chart" uri="{C3380CC4-5D6E-409C-BE32-E72D297353CC}">
              <c16:uniqueId val="{00000006-446F-4062-89CF-8BED59F8F41F}"/>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38100" cap="flat" cmpd="sng" algn="ctr">
      <a:solidFill>
        <a:srgbClr val="002060"/>
      </a:solidFill>
      <a:round/>
    </a:ln>
    <a:effectLst/>
  </c:spPr>
  <c:txPr>
    <a:bodyPr/>
    <a:lstStyle/>
    <a:p>
      <a:pPr>
        <a:defRPr sz="1100" b="1">
          <a:latin typeface="+mn-ea"/>
          <a:ea typeface="+mn-ea"/>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⑤現預金の変化!$W$11</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⑤現預金の変化!$X$11:$Y$11</c:f>
              <c:numCache>
                <c:formatCode>#,##0;"▲ "#,##0</c:formatCode>
                <c:ptCount val="2"/>
                <c:pt idx="1">
                  <c:v>0</c:v>
                </c:pt>
              </c:numCache>
            </c:numRef>
          </c:val>
          <c:extLst>
            <c:ext xmlns:c16="http://schemas.microsoft.com/office/drawing/2014/chart" uri="{C3380CC4-5D6E-409C-BE32-E72D297353CC}">
              <c16:uniqueId val="{00000000-71EC-40D7-BE07-B581584947AD}"/>
            </c:ext>
          </c:extLst>
        </c:ser>
        <c:ser>
          <c:idx val="1"/>
          <c:order val="1"/>
          <c:tx>
            <c:strRef>
              <c:f>⑤現預金の変化!$W$10</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⑤現預金の変化!$X$10:$Y$10</c:f>
              <c:numCache>
                <c:formatCode>#,##0;"▲ "#,##0</c:formatCode>
                <c:ptCount val="2"/>
                <c:pt idx="1">
                  <c:v>0</c:v>
                </c:pt>
              </c:numCache>
            </c:numRef>
          </c:val>
          <c:extLst>
            <c:ext xmlns:c16="http://schemas.microsoft.com/office/drawing/2014/chart" uri="{C3380CC4-5D6E-409C-BE32-E72D297353CC}">
              <c16:uniqueId val="{00000001-71EC-40D7-BE07-B581584947AD}"/>
            </c:ext>
          </c:extLst>
        </c:ser>
        <c:ser>
          <c:idx val="0"/>
          <c:order val="2"/>
          <c:tx>
            <c:strRef>
              <c:f>⑤現預金の変化!$W$9</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⑤現預金の変化!$X$9:$Y$9</c:f>
              <c:numCache>
                <c:formatCode>#,##0;"▲ "#,##0</c:formatCode>
                <c:ptCount val="2"/>
                <c:pt idx="1">
                  <c:v>0</c:v>
                </c:pt>
              </c:numCache>
            </c:numRef>
          </c:val>
          <c:extLst>
            <c:ext xmlns:c16="http://schemas.microsoft.com/office/drawing/2014/chart" uri="{C3380CC4-5D6E-409C-BE32-E72D297353CC}">
              <c16:uniqueId val="{00000002-71EC-40D7-BE07-B581584947AD}"/>
            </c:ext>
          </c:extLst>
        </c:ser>
        <c:ser>
          <c:idx val="5"/>
          <c:order val="3"/>
          <c:tx>
            <c:strRef>
              <c:f>⑤現預金の変化!$S$8</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⑤現預金の変化!$T$8:$U$8</c:f>
              <c:numCache>
                <c:formatCode>General</c:formatCode>
                <c:ptCount val="2"/>
                <c:pt idx="0" formatCode="#,##0;&quot;▲ &quot;#,##0">
                  <c:v>0</c:v>
                </c:pt>
              </c:numCache>
            </c:numRef>
          </c:val>
          <c:extLst>
            <c:ext xmlns:c16="http://schemas.microsoft.com/office/drawing/2014/chart" uri="{C3380CC4-5D6E-409C-BE32-E72D297353CC}">
              <c16:uniqueId val="{00000003-71EC-40D7-BE07-B581584947AD}"/>
            </c:ext>
          </c:extLst>
        </c:ser>
        <c:ser>
          <c:idx val="4"/>
          <c:order val="4"/>
          <c:tx>
            <c:strRef>
              <c:f>⑤現預金の変化!$W$7</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⑤現預金の変化!$X$7:$Y$7</c:f>
              <c:numCache>
                <c:formatCode>General</c:formatCode>
                <c:ptCount val="2"/>
                <c:pt idx="0" formatCode="#,##0;&quot;▲ &quot;#,##0">
                  <c:v>0</c:v>
                </c:pt>
              </c:numCache>
            </c:numRef>
          </c:val>
          <c:extLst>
            <c:ext xmlns:c16="http://schemas.microsoft.com/office/drawing/2014/chart" uri="{C3380CC4-5D6E-409C-BE32-E72D297353CC}">
              <c16:uniqueId val="{00000004-71EC-40D7-BE07-B581584947AD}"/>
            </c:ext>
          </c:extLst>
        </c:ser>
        <c:ser>
          <c:idx val="6"/>
          <c:order val="5"/>
          <c:tx>
            <c:strRef>
              <c:f>⑤現預金の変化!$W$6</c:f>
              <c:strCache>
                <c:ptCount val="1"/>
                <c:pt idx="0">
                  <c:v>現預金以外の流動資産</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⑤現預金の変化!$X$6</c:f>
              <c:numCache>
                <c:formatCode>#,##0;"▲ "#,##0</c:formatCode>
                <c:ptCount val="1"/>
                <c:pt idx="0">
                  <c:v>0</c:v>
                </c:pt>
              </c:numCache>
            </c:numRef>
          </c:val>
          <c:extLst>
            <c:ext xmlns:c16="http://schemas.microsoft.com/office/drawing/2014/chart" uri="{C3380CC4-5D6E-409C-BE32-E72D297353CC}">
              <c16:uniqueId val="{00000006-71EC-40D7-BE07-B581584947AD}"/>
            </c:ext>
          </c:extLst>
        </c:ser>
        <c:ser>
          <c:idx val="3"/>
          <c:order val="6"/>
          <c:tx>
            <c:strRef>
              <c:f>⑤現預金の変化!$W$5</c:f>
              <c:strCache>
                <c:ptCount val="1"/>
                <c:pt idx="0">
                  <c:v>現預金</c:v>
                </c:pt>
              </c:strCache>
            </c:strRef>
          </c:tx>
          <c:spPr>
            <a:solidFill>
              <a:schemeClr val="accent4"/>
            </a:solidFill>
            <a:ln w="3810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⑤現預金の変化!$X$5:$Y$5</c:f>
              <c:numCache>
                <c:formatCode>General</c:formatCode>
                <c:ptCount val="2"/>
                <c:pt idx="0" formatCode="#,##0;&quot;▲ &quot;#,##0">
                  <c:v>0</c:v>
                </c:pt>
              </c:numCache>
            </c:numRef>
          </c:val>
          <c:extLst>
            <c:ext xmlns:c16="http://schemas.microsoft.com/office/drawing/2014/chart" uri="{C3380CC4-5D6E-409C-BE32-E72D297353CC}">
              <c16:uniqueId val="{00000005-71EC-40D7-BE07-B581584947AD}"/>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前期の貸借対照表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780E-43C7-9D8F-D0AE237E1402}"/>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780E-43C7-9D8F-D0AE237E1402}"/>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780E-43C7-9D8F-D0AE237E1402}"/>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780E-43C7-9D8F-D0AE237E1402}"/>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780E-43C7-9D8F-D0AE237E1402}"/>
            </c:ext>
          </c:extLst>
        </c:ser>
        <c:ser>
          <c:idx val="3"/>
          <c:order val="5"/>
          <c:tx>
            <c:strRef>
              <c:f>③決算書サマリBS!$S$5</c:f>
              <c:strCache>
                <c:ptCount val="1"/>
                <c:pt idx="0">
                  <c:v>流動資産</c:v>
                </c:pt>
              </c:strCache>
            </c:strRef>
          </c:tx>
          <c:spPr>
            <a:solidFill>
              <a:schemeClr val="accent4"/>
            </a:solidFill>
            <a:ln>
              <a:noFill/>
            </a:ln>
            <a:effectLst/>
          </c:spPr>
          <c:invertIfNegative val="0"/>
          <c:dPt>
            <c:idx val="0"/>
            <c:invertIfNegative val="0"/>
            <c:bubble3D val="0"/>
            <c:extLst>
              <c:ext xmlns:c16="http://schemas.microsoft.com/office/drawing/2014/chart" uri="{C3380CC4-5D6E-409C-BE32-E72D297353CC}">
                <c16:uniqueId val="{00000005-780E-43C7-9D8F-D0AE237E1402}"/>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780E-43C7-9D8F-D0AE237E1402}"/>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当期の貸借対照表</a:t>
            </a:r>
            <a:endParaRPr lang="en-US" altLang="ja-JP" sz="1200"/>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en-US" altLang="ja-JP"/>
        </a:p>
      </c:txPr>
    </c:title>
    <c:autoTitleDeleted val="0"/>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9F6B-425E-B886-C1503C468EB8}"/>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9F6B-425E-B886-C1503C468EB8}"/>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9F6B-425E-B886-C1503C468EB8}"/>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9F6B-425E-B886-C1503C468EB8}"/>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9F6B-425E-B886-C1503C468EB8}"/>
            </c:ext>
          </c:extLst>
        </c:ser>
        <c:ser>
          <c:idx val="3"/>
          <c:order val="5"/>
          <c:tx>
            <c:strRef>
              <c:f>③決算書サマリBS!$W$5</c:f>
              <c:strCache>
                <c:ptCount val="1"/>
                <c:pt idx="0">
                  <c:v>流動資産</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9F6B-425E-B886-C1503C468EB8}"/>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前期の貸借対照表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53DF-49C5-B9F9-B5842E7C71E0}"/>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53DF-49C5-B9F9-B5842E7C71E0}"/>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53DF-49C5-B9F9-B5842E7C71E0}"/>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53DF-49C5-B9F9-B5842E7C71E0}"/>
            </c:ext>
          </c:extLst>
        </c:ser>
        <c:ser>
          <c:idx val="4"/>
          <c:order val="4"/>
          <c:tx>
            <c:strRef>
              <c:f>③決算書サマリBS!$S$6</c:f>
              <c:strCache>
                <c:ptCount val="1"/>
                <c:pt idx="0">
                  <c:v>固定資産</c:v>
                </c:pt>
              </c:strCache>
            </c:strRef>
          </c:tx>
          <c:spPr>
            <a:solidFill>
              <a:schemeClr val="accent5"/>
            </a:solidFill>
            <a:ln w="5715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53DF-49C5-B9F9-B5842E7C71E0}"/>
            </c:ext>
          </c:extLst>
        </c:ser>
        <c:ser>
          <c:idx val="3"/>
          <c:order val="5"/>
          <c:tx>
            <c:strRef>
              <c:f>③決算書サマリBS!$S$5</c:f>
              <c:strCache>
                <c:ptCount val="1"/>
                <c:pt idx="0">
                  <c:v>流動資産</c:v>
                </c:pt>
              </c:strCache>
            </c:strRef>
          </c:tx>
          <c:spPr>
            <a:solidFill>
              <a:schemeClr val="accent4"/>
            </a:solidFill>
            <a:ln w="57150">
              <a:solidFill>
                <a:srgbClr val="FF0000"/>
              </a:solidFill>
            </a:ln>
            <a:effectLst/>
          </c:spPr>
          <c:invertIfNegative val="0"/>
          <c:dPt>
            <c:idx val="0"/>
            <c:invertIfNegative val="0"/>
            <c:bubble3D val="0"/>
            <c:extLst>
              <c:ext xmlns:c16="http://schemas.microsoft.com/office/drawing/2014/chart" uri="{C3380CC4-5D6E-409C-BE32-E72D297353CC}">
                <c16:uniqueId val="{00000005-53DF-49C5-B9F9-B5842E7C71E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53DF-49C5-B9F9-B5842E7C71E0}"/>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当期の貸借対照表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8A08-42D8-B41A-B34F0594DBD5}"/>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8A08-42D8-B41A-B34F0594DBD5}"/>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8A08-42D8-B41A-B34F0594DBD5}"/>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8A08-42D8-B41A-B34F0594DBD5}"/>
            </c:ext>
          </c:extLst>
        </c:ser>
        <c:ser>
          <c:idx val="4"/>
          <c:order val="4"/>
          <c:tx>
            <c:strRef>
              <c:f>③決算書サマリBS!$W$6</c:f>
              <c:strCache>
                <c:ptCount val="1"/>
                <c:pt idx="0">
                  <c:v>固定資産</c:v>
                </c:pt>
              </c:strCache>
            </c:strRef>
          </c:tx>
          <c:spPr>
            <a:solidFill>
              <a:schemeClr val="accent5"/>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8A08-42D8-B41A-B34F0594DBD5}"/>
            </c:ext>
          </c:extLst>
        </c:ser>
        <c:ser>
          <c:idx val="3"/>
          <c:order val="5"/>
          <c:tx>
            <c:strRef>
              <c:f>③決算書サマリBS!$W$5</c:f>
              <c:strCache>
                <c:ptCount val="1"/>
                <c:pt idx="0">
                  <c:v>流動資産</c:v>
                </c:pt>
              </c:strCache>
            </c:strRef>
          </c:tx>
          <c:spPr>
            <a:solidFill>
              <a:schemeClr val="accent4"/>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8A08-42D8-B41A-B34F0594DBD5}"/>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tx>
        <cx:txData>
          <cx:v>キャッシュフローの増減要因</cx:v>
        </cx:txData>
      </cx:tx>
      <cx:txPr>
        <a:bodyPr spcFirstLastPara="1" vertOverflow="ellipsis" horzOverflow="overflow" wrap="square" lIns="0" tIns="0" rIns="0" bIns="0" anchor="ctr" anchorCtr="1"/>
        <a:lstStyle/>
        <a:p>
          <a:pPr algn="ctr" rtl="0">
            <a:defRPr/>
          </a:pPr>
          <a:r>
            <a:rPr lang="ja-JP" altLang="en-US" sz="1400" b="1" i="0" u="none" strike="noStrike" baseline="0">
              <a:solidFill>
                <a:sysClr val="windowText" lastClr="000000">
                  <a:lumMod val="65000"/>
                  <a:lumOff val="35000"/>
                </a:sysClr>
              </a:solidFill>
              <a:latin typeface="Calibri" panose="020F0502020204030204"/>
              <a:ea typeface="游ゴシック" panose="020B0400000000000000" pitchFamily="50" charset="-128"/>
            </a:rPr>
            <a:t>キャッシュフローの増減要因</a:t>
          </a:r>
        </a:p>
      </cx:txPr>
    </cx:title>
    <cx:plotArea>
      <cx:plotAreaRegion>
        <cx:series layoutId="waterfall" uniqueId="{C261A407-C4CF-4320-9D41-92668E57EDE4}">
          <cx:dataPt idx="0">
            <cx:spPr>
              <a:ln w="38100">
                <a:solidFill>
                  <a:srgbClr val="FF0000"/>
                </a:solidFill>
              </a:ln>
            </cx:spPr>
          </cx:dataPt>
          <cx:dataLabels pos="outEnd">
            <cx:txPr>
              <a:bodyPr spcFirstLastPara="1" vertOverflow="ellipsis" horzOverflow="overflow" wrap="square" lIns="0" tIns="0" rIns="0" bIns="0" anchor="ctr" anchorCtr="1"/>
              <a:lstStyle/>
              <a:p>
                <a:pPr algn="ctr" rtl="0">
                  <a:defRPr sz="1400"/>
                </a:pPr>
                <a:endParaRPr lang="ja-JP" altLang="en-US" sz="1400" b="0" i="0" u="none" strike="noStrike" baseline="0">
                  <a:solidFill>
                    <a:sysClr val="windowText" lastClr="000000">
                      <a:lumMod val="65000"/>
                      <a:lumOff val="35000"/>
                    </a:sysClr>
                  </a:solidFill>
                  <a:latin typeface="Calibri" panose="020F0502020204030204"/>
                  <a:ea typeface="游ゴシック" panose="020B0400000000000000" pitchFamily="50" charset="-128"/>
                </a:endParaRPr>
              </a:p>
            </cx:txPr>
            <cx:visibility seriesName="0" categoryName="0" value="1"/>
          </cx:dataLabels>
          <cx:dataId val="0"/>
          <cx:layoutPr>
            <cx:subtotals>
              <cx:idx val="0"/>
              <cx:idx val="1"/>
              <cx:idx val="2"/>
              <cx:idx val="3"/>
            </cx:subtotals>
          </cx:layoutPr>
        </cx:series>
      </cx:plotAreaRegion>
      <cx:axis id="0">
        <cx:catScaling gapWidth="0.150000006"/>
        <cx:tickLabels/>
        <cx:txPr>
          <a:bodyPr spcFirstLastPara="1" vertOverflow="ellipsis" horzOverflow="overflow" wrap="square" lIns="0" tIns="0" rIns="0" bIns="0" anchor="ctr" anchorCtr="1"/>
          <a:lstStyle/>
          <a:p>
            <a:pPr algn="ctr" rtl="0">
              <a:defRPr sz="1000"/>
            </a:pPr>
            <a:endParaRPr lang="ja-JP" altLang="en-US" sz="1000" b="0" i="0" u="none" strike="noStrike" baseline="0">
              <a:solidFill>
                <a:sysClr val="windowText" lastClr="000000">
                  <a:lumMod val="65000"/>
                  <a:lumOff val="35000"/>
                </a:sysClr>
              </a:solidFill>
              <a:latin typeface="Calibri" panose="020F0502020204030204"/>
              <a:ea typeface="游ゴシック" panose="020B0400000000000000" pitchFamily="50" charset="-128"/>
            </a:endParaRPr>
          </a:p>
        </cx:txPr>
      </cx:axis>
      <cx:axis id="1">
        <cx:valScaling/>
        <cx:majorGridlines/>
        <cx:tickLabels/>
      </cx:axis>
    </cx:plotArea>
  </cx:chart>
  <cx:clrMapOvr bg1="lt1" tx1="dk1" bg2="lt2" tx2="dk2" accent1="accent1" accent2="accent2" accent3="accent3" accent4="accent4" accent5="accent5" accent6="accent6" hlink="hlink" folHlink="folHlink"/>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title pos="t" align="ctr" overlay="0">
      <cx:tx>
        <cx:txData>
          <cx:v>キャッシュフローの増減要因</cx:v>
        </cx:txData>
      </cx:tx>
      <cx:txPr>
        <a:bodyPr spcFirstLastPara="1" vertOverflow="ellipsis" horzOverflow="overflow" wrap="square" lIns="0" tIns="0" rIns="0" bIns="0" anchor="ctr" anchorCtr="1"/>
        <a:lstStyle/>
        <a:p>
          <a:pPr algn="ctr" rtl="0">
            <a:defRPr/>
          </a:pPr>
          <a:r>
            <a:rPr lang="ja-JP" altLang="en-US" sz="1400" b="1" i="0" u="none" strike="noStrike" baseline="0">
              <a:solidFill>
                <a:sysClr val="windowText" lastClr="000000">
                  <a:lumMod val="65000"/>
                  <a:lumOff val="35000"/>
                </a:sysClr>
              </a:solidFill>
              <a:latin typeface="Calibri" panose="020F0502020204030204"/>
              <a:ea typeface="游ゴシック" panose="020B0400000000000000" pitchFamily="50" charset="-128"/>
            </a:rPr>
            <a:t>キャッシュフローの増減要因</a:t>
          </a:r>
        </a:p>
      </cx:txPr>
    </cx:title>
    <cx:plotArea>
      <cx:plotAreaRegion>
        <cx:series layoutId="waterfall" uniqueId="{C261A407-C4CF-4320-9D41-92668E57EDE4}">
          <cx:dataPt idx="0">
            <cx:spPr>
              <a:ln w="38100">
                <a:solidFill>
                  <a:srgbClr val="FF0000"/>
                </a:solidFill>
              </a:ln>
            </cx:spPr>
          </cx:dataPt>
          <cx:dataLabels pos="outEnd">
            <cx:txPr>
              <a:bodyPr spcFirstLastPara="1" vertOverflow="ellipsis" horzOverflow="overflow" wrap="square" lIns="0" tIns="0" rIns="0" bIns="0" anchor="ctr" anchorCtr="1"/>
              <a:lstStyle/>
              <a:p>
                <a:pPr algn="ctr" rtl="0">
                  <a:defRPr sz="1400"/>
                </a:pPr>
                <a:endParaRPr lang="ja-JP" altLang="en-US" sz="1400" b="0" i="0" u="none" strike="noStrike" baseline="0">
                  <a:solidFill>
                    <a:sysClr val="windowText" lastClr="000000">
                      <a:lumMod val="65000"/>
                      <a:lumOff val="35000"/>
                    </a:sysClr>
                  </a:solidFill>
                  <a:latin typeface="Calibri" panose="020F0502020204030204"/>
                  <a:ea typeface="游ゴシック" panose="020B0400000000000000" pitchFamily="50" charset="-128"/>
                </a:endParaRPr>
              </a:p>
            </cx:txPr>
            <cx:visibility seriesName="0" categoryName="0" value="1"/>
          </cx:dataLabels>
          <cx:dataId val="0"/>
          <cx:layoutPr>
            <cx:subtotals>
              <cx:idx val="0"/>
              <cx:idx val="1"/>
              <cx:idx val="2"/>
              <cx:idx val="3"/>
            </cx:subtotals>
          </cx:layoutPr>
        </cx:series>
      </cx:plotAreaRegion>
      <cx:axis id="0">
        <cx:catScaling gapWidth="0.150000006"/>
        <cx:tickLabels/>
        <cx:txPr>
          <a:bodyPr spcFirstLastPara="1" vertOverflow="ellipsis" horzOverflow="overflow" wrap="square" lIns="0" tIns="0" rIns="0" bIns="0" anchor="ctr" anchorCtr="1"/>
          <a:lstStyle/>
          <a:p>
            <a:pPr algn="ctr" rtl="0">
              <a:defRPr sz="1000"/>
            </a:pPr>
            <a:endParaRPr lang="ja-JP" altLang="en-US" sz="1000" b="0" i="0" u="none" strike="noStrike" baseline="0">
              <a:solidFill>
                <a:sysClr val="windowText" lastClr="000000">
                  <a:lumMod val="65000"/>
                  <a:lumOff val="35000"/>
                </a:sysClr>
              </a:solidFill>
              <a:latin typeface="Calibri" panose="020F0502020204030204"/>
              <a:ea typeface="游ゴシック" panose="020B0400000000000000" pitchFamily="50" charset="-128"/>
            </a:endParaRPr>
          </a:p>
        </cx:txPr>
      </cx:axis>
      <cx:axis id="1">
        <cx:valScaling/>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data id="1">
      <cx:strDim type="cat">
        <cx:f>_xlchart.v1.4</cx:f>
      </cx:strDim>
      <cx:numDim type="val">
        <cx:f>_xlchart.v1.6</cx:f>
      </cx:numDim>
    </cx:data>
  </cx:chartData>
  <cx:chart>
    <cx:title pos="t" align="ctr" overlay="0">
      <cx:tx>
        <cx:txData>
          <cx:v>当期純利益の変化要因</cx:v>
        </cx:txData>
      </cx:tx>
      <cx:txPr>
        <a:bodyPr spcFirstLastPara="1" vertOverflow="ellipsis" horzOverflow="overflow" wrap="square" lIns="0" tIns="0" rIns="0" bIns="0" anchor="ctr" anchorCtr="1"/>
        <a:lstStyle/>
        <a:p>
          <a:pPr algn="ctr" rtl="0">
            <a:defRPr sz="2000" b="1"/>
          </a:pPr>
          <a:r>
            <a:rPr lang="ja-JP" altLang="en-US" sz="2000" b="1" i="0" u="none" strike="noStrike" baseline="0">
              <a:solidFill>
                <a:sysClr val="windowText" lastClr="000000">
                  <a:lumMod val="65000"/>
                  <a:lumOff val="35000"/>
                </a:sysClr>
              </a:solidFill>
              <a:latin typeface="Calibri" panose="020F0502020204030204"/>
              <a:ea typeface="游ゴシック" panose="020B0400000000000000" pitchFamily="50" charset="-128"/>
            </a:rPr>
            <a:t>当期純利益の変化要因</a:t>
          </a:r>
        </a:p>
      </cx:txPr>
    </cx:title>
    <cx:plotArea>
      <cx:plotAreaRegion>
        <cx:series layoutId="waterfall" uniqueId="{018D557E-B090-4CD9-9955-3AB583BE8E4E}" formatIdx="0">
          <cx:spPr>
            <a:solidFill>
              <a:schemeClr val="accent2">
                <a:lumMod val="40000"/>
                <a:lumOff val="60000"/>
              </a:schemeClr>
            </a:solidFill>
          </cx:spPr>
          <cx:dataPt idx="0">
            <cx:spPr>
              <a:ln>
                <a:solidFill>
                  <a:srgbClr val="FF0000"/>
                </a:solidFill>
              </a:ln>
            </cx:spPr>
          </cx:dataPt>
          <cx:dataLabels>
            <cx:txPr>
              <a:bodyPr vertOverflow="overflow" horzOverflow="overflow" wrap="square" lIns="0" tIns="0" rIns="0" bIns="0"/>
              <a:lstStyle/>
              <a:p>
                <a:pPr algn="ctr" rtl="0">
                  <a:defRPr sz="2000" b="0" i="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ja-JP" altLang="en-US" sz="2000"/>
              </a:p>
            </cx:txPr>
            <cx:visibility seriesName="0" categoryName="0" value="1"/>
          </cx:dataLabels>
          <cx:dataId val="0"/>
          <cx:layoutPr>
            <cx:subtotals>
              <cx:idx val="0"/>
              <cx:idx val="1"/>
              <cx:idx val="2"/>
              <cx:idx val="3"/>
              <cx:idx val="4"/>
              <cx:idx val="5"/>
              <cx:idx val="6"/>
            </cx:subtotals>
          </cx:layoutPr>
        </cx:series>
        <cx:series layoutId="waterfall" hidden="1" uniqueId="{78EB89BE-037D-48DD-B766-F28E99C67682}" formatIdx="1">
          <cx:dataLabels>
            <cx:txPr>
              <a:bodyPr vertOverflow="overflow" horzOverflow="overflow" wrap="square" lIns="0" tIns="0" rIns="0" bIns="0"/>
              <a:lstStyle/>
              <a:p>
                <a:pPr algn="ctr" rtl="0">
                  <a:defRPr sz="2000" b="0" i="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ja-JP" altLang="en-US" sz="2000"/>
              </a:p>
            </cx:txPr>
            <cx:visibility seriesName="0" categoryName="0" value="1"/>
          </cx:dataLabels>
          <cx:dataId val="1"/>
          <cx:layoutPr>
            <cx:subtotals/>
          </cx:layoutPr>
        </cx:series>
      </cx:plotAreaRegion>
      <cx:axis id="0">
        <cx:catScaling gapWidth="0.5"/>
        <cx:tickLabels/>
        <cx:txPr>
          <a:bodyPr vertOverflow="overflow" horzOverflow="overflow" wrap="square" lIns="0" tIns="0" rIns="0" bIns="0"/>
          <a:lstStyle/>
          <a:p>
            <a:pPr algn="ctr" rtl="0">
              <a:defRPr sz="1400" b="0" i="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ja-JP" altLang="en-US" sz="1400"/>
          </a:p>
        </cx:txPr>
      </cx:axis>
      <cx:axis id="1">
        <cx:valScaling/>
        <cx:majorGridlines/>
        <cx:tickLabels/>
        <cx:txPr>
          <a:bodyPr vertOverflow="overflow" horzOverflow="overflow" wrap="square" lIns="0" tIns="0" rIns="0" bIns="0"/>
          <a:lstStyle/>
          <a:p>
            <a:pPr algn="ctr" rtl="0">
              <a:defRPr sz="2000" b="0" i="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ja-JP" altLang="en-US" sz="2000"/>
          </a:p>
        </cx:txPr>
      </cx:axis>
    </cx:plotArea>
  </cx:chart>
</cx:chartSpace>
</file>

<file path=xl/charts/colors1.xml><?xml version="1.0" encoding="utf-8"?>
<cs:colorStyle xmlns:cs="http://schemas.microsoft.com/office/drawing/2012/chartStyle" xmlns:a="http://schemas.openxmlformats.org/drawingml/2006/main" meth="withinLinearReversed" id="22">
  <a:schemeClr val="accent2"/>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microsoft.com/office/2014/relationships/chartEx" Target="../charts/chartEx3.xml"/></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microsoft.com/office/2014/relationships/chartEx" Target="../charts/chartEx1.xml"/></Relationships>
</file>

<file path=xl/drawings/_rels/drawing7.xml.rels><?xml version="1.0" encoding="UTF-8" standalone="yes"?>
<Relationships xmlns="http://schemas.openxmlformats.org/package/2006/relationships"><Relationship Id="rId1" Type="http://schemas.microsoft.com/office/2014/relationships/chartEx" Target="../charts/chartEx2.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2.jpeg"/><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image" Target="../media/image2.jpeg"/><Relationship Id="rId4"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11</xdr:col>
      <xdr:colOff>794657</xdr:colOff>
      <xdr:row>17</xdr:row>
      <xdr:rowOff>132308</xdr:rowOff>
    </xdr:from>
    <xdr:to>
      <xdr:col>14</xdr:col>
      <xdr:colOff>244021</xdr:colOff>
      <xdr:row>21</xdr:row>
      <xdr:rowOff>69547</xdr:rowOff>
    </xdr:to>
    <xdr:pic>
      <xdr:nvPicPr>
        <xdr:cNvPr id="4" name="図 3">
          <a:extLst>
            <a:ext uri="{FF2B5EF4-FFF2-40B4-BE49-F238E27FC236}">
              <a16:creationId xmlns:a16="http://schemas.microsoft.com/office/drawing/2014/main" id="{090C7364-2149-321A-3BE1-5E0106EDC4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72800" y="7164479"/>
          <a:ext cx="2225221" cy="15918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417764</xdr:colOff>
      <xdr:row>5</xdr:row>
      <xdr:rowOff>350920</xdr:rowOff>
    </xdr:from>
    <xdr:to>
      <xdr:col>14</xdr:col>
      <xdr:colOff>401051</xdr:colOff>
      <xdr:row>22</xdr:row>
      <xdr:rowOff>284078</xdr:rowOff>
    </xdr:to>
    <mc:AlternateContent xmlns:mc="http://schemas.openxmlformats.org/markup-compatibility/2006">
      <mc:Choice xmlns:cx1="http://schemas.microsoft.com/office/drawing/2015/9/8/chartex" Requires="cx1">
        <xdr:graphicFrame macro="">
          <xdr:nvGraphicFramePr>
            <xdr:cNvPr id="2" name="グラフ 1">
              <a:extLst>
                <a:ext uri="{FF2B5EF4-FFF2-40B4-BE49-F238E27FC236}">
                  <a16:creationId xmlns:a16="http://schemas.microsoft.com/office/drawing/2014/main" id="{AD668E4B-4D06-B53B-247D-C68ECBC505A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5065964" y="2408320"/>
              <a:ext cx="8350047" cy="6928318"/>
            </a:xfrm>
            <a:prstGeom prst="rect">
              <a:avLst/>
            </a:prstGeom>
            <a:solidFill>
              <a:prstClr val="white"/>
            </a:solidFill>
            <a:ln w="1">
              <a:solidFill>
                <a:prstClr val="green"/>
              </a:solidFill>
            </a:ln>
          </xdr:spPr>
          <xdr:txBody>
            <a:bodyPr vertOverflow="clip" horzOverflow="clip"/>
            <a:lstStyle/>
            <a:p>
              <a:r>
                <a:rPr lang="ja-JP" altLang="en-US" sz="1100"/>
                <a:t>この図は、お使いのバージョンの Excel では利用できません。
この図形を編集するか、このブックを異なるファイル形式に保存すると、グラフが恒久的に壊れます。</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7</xdr:col>
      <xdr:colOff>337984</xdr:colOff>
      <xdr:row>3</xdr:row>
      <xdr:rowOff>61451</xdr:rowOff>
    </xdr:from>
    <xdr:to>
      <xdr:col>25</xdr:col>
      <xdr:colOff>276532</xdr:colOff>
      <xdr:row>10</xdr:row>
      <xdr:rowOff>170090</xdr:rowOff>
    </xdr:to>
    <xdr:sp macro="" textlink="">
      <xdr:nvSpPr>
        <xdr:cNvPr id="2" name="吹き出し: 角を丸めた四角形 1">
          <a:extLst>
            <a:ext uri="{FF2B5EF4-FFF2-40B4-BE49-F238E27FC236}">
              <a16:creationId xmlns:a16="http://schemas.microsoft.com/office/drawing/2014/main" id="{234400BA-9259-41C3-A10F-1C667D4D3E5E}"/>
            </a:ext>
          </a:extLst>
        </xdr:cNvPr>
        <xdr:cNvSpPr/>
      </xdr:nvSpPr>
      <xdr:spPr>
        <a:xfrm>
          <a:off x="3671734" y="775826"/>
          <a:ext cx="8511048" cy="1775514"/>
        </a:xfrm>
        <a:prstGeom prst="wedgeRoundRectCallout">
          <a:avLst>
            <a:gd name="adj1" fmla="val 64832"/>
            <a:gd name="adj2" fmla="val 1174"/>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kern="1200">
              <a:solidFill>
                <a:sysClr val="windowText" lastClr="000000"/>
              </a:solidFill>
            </a:rPr>
            <a:t>粗利益とは</a:t>
          </a:r>
          <a:r>
            <a:rPr kumimoji="1" lang="en-US" altLang="ja-JP" sz="2800" b="1" kern="1200">
              <a:solidFill>
                <a:srgbClr val="FF0000"/>
              </a:solidFill>
            </a:rPr>
            <a:t>【</a:t>
          </a:r>
          <a:r>
            <a:rPr kumimoji="1" lang="ja-JP" altLang="en-US" sz="2800" b="1" kern="1200">
              <a:solidFill>
                <a:srgbClr val="FF0000"/>
              </a:solidFill>
            </a:rPr>
            <a:t>企業が提供する付加価値</a:t>
          </a:r>
          <a:r>
            <a:rPr kumimoji="1" lang="en-US" altLang="ja-JP" sz="2800" b="1" kern="1200">
              <a:solidFill>
                <a:srgbClr val="FF0000"/>
              </a:solidFill>
            </a:rPr>
            <a:t>】</a:t>
          </a:r>
          <a:r>
            <a:rPr kumimoji="1" lang="ja-JP" altLang="en-US" sz="2800" kern="1200">
              <a:solidFill>
                <a:sysClr val="windowText" lastClr="000000"/>
              </a:solidFill>
            </a:rPr>
            <a:t>の事を指します。自社が提供している付加価値は何なのか？を言語化しておきましょう。</a:t>
          </a:r>
        </a:p>
      </xdr:txBody>
    </xdr:sp>
    <xdr:clientData/>
  </xdr:twoCellAnchor>
  <xdr:twoCellAnchor>
    <xdr:from>
      <xdr:col>18</xdr:col>
      <xdr:colOff>271112</xdr:colOff>
      <xdr:row>14</xdr:row>
      <xdr:rowOff>265689</xdr:rowOff>
    </xdr:from>
    <xdr:to>
      <xdr:col>36</xdr:col>
      <xdr:colOff>209660</xdr:colOff>
      <xdr:row>19</xdr:row>
      <xdr:rowOff>173510</xdr:rowOff>
    </xdr:to>
    <xdr:sp macro="" textlink="">
      <xdr:nvSpPr>
        <xdr:cNvPr id="3" name="吹き出し: 角を丸めた四角形 2">
          <a:extLst>
            <a:ext uri="{FF2B5EF4-FFF2-40B4-BE49-F238E27FC236}">
              <a16:creationId xmlns:a16="http://schemas.microsoft.com/office/drawing/2014/main" id="{C828A48F-3348-49AB-9848-B18346AB7071}"/>
            </a:ext>
          </a:extLst>
        </xdr:cNvPr>
        <xdr:cNvSpPr/>
      </xdr:nvSpPr>
      <xdr:spPr>
        <a:xfrm>
          <a:off x="8843612" y="3570864"/>
          <a:ext cx="8511048" cy="1127021"/>
        </a:xfrm>
        <a:prstGeom prst="wedgeRoundRectCallout">
          <a:avLst>
            <a:gd name="adj1" fmla="val -67563"/>
            <a:gd name="adj2" fmla="val -1662"/>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kern="1200">
              <a:solidFill>
                <a:sysClr val="windowText" lastClr="000000"/>
              </a:solidFill>
            </a:rPr>
            <a:t>営業利益とは</a:t>
          </a:r>
          <a:r>
            <a:rPr kumimoji="1" lang="en-US" altLang="ja-JP" sz="2800" b="1" kern="1200">
              <a:solidFill>
                <a:srgbClr val="FF0000"/>
              </a:solidFill>
            </a:rPr>
            <a:t>【</a:t>
          </a:r>
          <a:r>
            <a:rPr kumimoji="1" lang="ja-JP" altLang="en-US" sz="2800" b="1" kern="1200">
              <a:solidFill>
                <a:srgbClr val="FF0000"/>
              </a:solidFill>
            </a:rPr>
            <a:t>企業が本業で稼いだ利益</a:t>
          </a:r>
          <a:r>
            <a:rPr kumimoji="1" lang="en-US" altLang="ja-JP" sz="2800" b="1" kern="1200">
              <a:solidFill>
                <a:srgbClr val="FF0000"/>
              </a:solidFill>
            </a:rPr>
            <a:t>】</a:t>
          </a:r>
          <a:r>
            <a:rPr kumimoji="1" lang="ja-JP" altLang="en-US" sz="2800" kern="1200">
              <a:solidFill>
                <a:sysClr val="windowText" lastClr="000000"/>
              </a:solidFill>
            </a:rPr>
            <a:t>の事を指します。</a:t>
          </a:r>
        </a:p>
      </xdr:txBody>
    </xdr:sp>
    <xdr:clientData/>
  </xdr:twoCellAnchor>
  <xdr:twoCellAnchor>
    <xdr:from>
      <xdr:col>9</xdr:col>
      <xdr:colOff>122904</xdr:colOff>
      <xdr:row>37</xdr:row>
      <xdr:rowOff>122905</xdr:rowOff>
    </xdr:from>
    <xdr:to>
      <xdr:col>27</xdr:col>
      <xdr:colOff>184355</xdr:colOff>
      <xdr:row>42</xdr:row>
      <xdr:rowOff>30726</xdr:rowOff>
    </xdr:to>
    <xdr:sp macro="" textlink="">
      <xdr:nvSpPr>
        <xdr:cNvPr id="4" name="吹き出し: 角を丸めた四角形 3">
          <a:extLst>
            <a:ext uri="{FF2B5EF4-FFF2-40B4-BE49-F238E27FC236}">
              <a16:creationId xmlns:a16="http://schemas.microsoft.com/office/drawing/2014/main" id="{F88666CE-178D-44C8-8751-ECC54C8AE2C9}"/>
            </a:ext>
          </a:extLst>
        </xdr:cNvPr>
        <xdr:cNvSpPr/>
      </xdr:nvSpPr>
      <xdr:spPr>
        <a:xfrm>
          <a:off x="4409154" y="8933530"/>
          <a:ext cx="8633951" cy="1098446"/>
        </a:xfrm>
        <a:prstGeom prst="wedgeRoundRectCallout">
          <a:avLst>
            <a:gd name="adj1" fmla="val -66198"/>
            <a:gd name="adj2" fmla="val -203730"/>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kern="1200">
              <a:solidFill>
                <a:sysClr val="windowText" lastClr="000000"/>
              </a:solidFill>
            </a:rPr>
            <a:t>経常利益とは</a:t>
          </a:r>
          <a:r>
            <a:rPr kumimoji="1" lang="en-US" altLang="ja-JP" sz="2800" b="1" kern="1200">
              <a:solidFill>
                <a:srgbClr val="FF0000"/>
              </a:solidFill>
            </a:rPr>
            <a:t>【</a:t>
          </a:r>
          <a:r>
            <a:rPr kumimoji="1" lang="ja-JP" altLang="en-US" sz="2800" b="1" kern="1200">
              <a:solidFill>
                <a:srgbClr val="FF0000"/>
              </a:solidFill>
            </a:rPr>
            <a:t>企業が通常の事業活動で稼いだ利益</a:t>
          </a:r>
          <a:r>
            <a:rPr kumimoji="1" lang="en-US" altLang="ja-JP" sz="2800" b="1" kern="1200">
              <a:solidFill>
                <a:srgbClr val="FF0000"/>
              </a:solidFill>
            </a:rPr>
            <a:t>】</a:t>
          </a:r>
          <a:r>
            <a:rPr kumimoji="1" lang="ja-JP" altLang="en-US" sz="2800" b="0" kern="1200">
              <a:solidFill>
                <a:sysClr val="windowText" lastClr="000000"/>
              </a:solidFill>
            </a:rPr>
            <a:t>の事を指します。</a:t>
          </a:r>
        </a:p>
      </xdr:txBody>
    </xdr:sp>
    <xdr:clientData/>
  </xdr:twoCellAnchor>
  <xdr:twoCellAnchor>
    <xdr:from>
      <xdr:col>1</xdr:col>
      <xdr:colOff>169957</xdr:colOff>
      <xdr:row>58</xdr:row>
      <xdr:rowOff>91514</xdr:rowOff>
    </xdr:from>
    <xdr:to>
      <xdr:col>27</xdr:col>
      <xdr:colOff>448236</xdr:colOff>
      <xdr:row>69</xdr:row>
      <xdr:rowOff>28014</xdr:rowOff>
    </xdr:to>
    <xdr:sp macro="" textlink="">
      <xdr:nvSpPr>
        <xdr:cNvPr id="5" name="四角形: 角を丸くする 4">
          <a:extLst>
            <a:ext uri="{FF2B5EF4-FFF2-40B4-BE49-F238E27FC236}">
              <a16:creationId xmlns:a16="http://schemas.microsoft.com/office/drawing/2014/main" id="{34124EFA-A588-4D35-AEC5-E3649492E1B2}"/>
            </a:ext>
          </a:extLst>
        </xdr:cNvPr>
        <xdr:cNvSpPr/>
      </xdr:nvSpPr>
      <xdr:spPr>
        <a:xfrm>
          <a:off x="646207" y="13902764"/>
          <a:ext cx="12660779" cy="2555875"/>
        </a:xfrm>
        <a:prstGeom prst="round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kern="1200"/>
        </a:p>
      </xdr:txBody>
    </xdr:sp>
    <xdr:clientData/>
  </xdr:twoCellAnchor>
  <xdr:twoCellAnchor>
    <xdr:from>
      <xdr:col>1</xdr:col>
      <xdr:colOff>444500</xdr:colOff>
      <xdr:row>57</xdr:row>
      <xdr:rowOff>31750</xdr:rowOff>
    </xdr:from>
    <xdr:to>
      <xdr:col>7</xdr:col>
      <xdr:colOff>158750</xdr:colOff>
      <xdr:row>59</xdr:row>
      <xdr:rowOff>158750</xdr:rowOff>
    </xdr:to>
    <xdr:sp macro="" textlink="">
      <xdr:nvSpPr>
        <xdr:cNvPr id="6" name="四角形: 角を丸くする 5">
          <a:extLst>
            <a:ext uri="{FF2B5EF4-FFF2-40B4-BE49-F238E27FC236}">
              <a16:creationId xmlns:a16="http://schemas.microsoft.com/office/drawing/2014/main" id="{15E9A05F-CDA2-45B5-8EA0-E826E9EEFF2B}"/>
            </a:ext>
          </a:extLst>
        </xdr:cNvPr>
        <xdr:cNvSpPr/>
      </xdr:nvSpPr>
      <xdr:spPr>
        <a:xfrm>
          <a:off x="920750" y="13604875"/>
          <a:ext cx="2571750" cy="603250"/>
        </a:xfrm>
        <a:prstGeom prst="roundRect">
          <a:avLst/>
        </a:prstGeom>
        <a:ln>
          <a:no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3600" b="1" kern="1200">
              <a:solidFill>
                <a:schemeClr val="bg1"/>
              </a:solidFill>
            </a:rPr>
            <a:t>ポイント</a:t>
          </a:r>
        </a:p>
      </xdr:txBody>
    </xdr:sp>
    <xdr:clientData/>
  </xdr:twoCellAnchor>
  <xdr:twoCellAnchor>
    <xdr:from>
      <xdr:col>25</xdr:col>
      <xdr:colOff>364191</xdr:colOff>
      <xdr:row>22</xdr:row>
      <xdr:rowOff>224117</xdr:rowOff>
    </xdr:from>
    <xdr:to>
      <xdr:col>43</xdr:col>
      <xdr:colOff>302739</xdr:colOff>
      <xdr:row>27</xdr:row>
      <xdr:rowOff>131938</xdr:rowOff>
    </xdr:to>
    <xdr:sp macro="" textlink="">
      <xdr:nvSpPr>
        <xdr:cNvPr id="7" name="吹き出し: 角を丸めた四角形 6">
          <a:extLst>
            <a:ext uri="{FF2B5EF4-FFF2-40B4-BE49-F238E27FC236}">
              <a16:creationId xmlns:a16="http://schemas.microsoft.com/office/drawing/2014/main" id="{E582BBFA-1571-4FA7-A716-6B5AB5CFE140}"/>
            </a:ext>
          </a:extLst>
        </xdr:cNvPr>
        <xdr:cNvSpPr/>
      </xdr:nvSpPr>
      <xdr:spPr>
        <a:xfrm>
          <a:off x="12270441" y="5462867"/>
          <a:ext cx="8511048" cy="1098446"/>
        </a:xfrm>
        <a:prstGeom prst="wedgeRoundRectCallout">
          <a:avLst>
            <a:gd name="adj1" fmla="val -57359"/>
            <a:gd name="adj2" fmla="val 85362"/>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kern="1200">
              <a:solidFill>
                <a:sysClr val="windowText" lastClr="000000"/>
              </a:solidFill>
            </a:rPr>
            <a:t>固定費とは</a:t>
          </a:r>
          <a:r>
            <a:rPr kumimoji="1" lang="en-US" altLang="ja-JP" sz="2800" b="1" kern="1200">
              <a:solidFill>
                <a:srgbClr val="FF0000"/>
              </a:solidFill>
            </a:rPr>
            <a:t>【</a:t>
          </a:r>
          <a:r>
            <a:rPr kumimoji="1" lang="ja-JP" altLang="en-US" sz="2800" b="1" kern="1200">
              <a:solidFill>
                <a:srgbClr val="FF0000"/>
              </a:solidFill>
            </a:rPr>
            <a:t>粗利益を生み出すために必要な投資</a:t>
          </a:r>
          <a:r>
            <a:rPr kumimoji="1" lang="en-US" altLang="ja-JP" sz="2800" b="1" kern="1200">
              <a:solidFill>
                <a:srgbClr val="FF0000"/>
              </a:solidFill>
            </a:rPr>
            <a:t>】</a:t>
          </a:r>
          <a:r>
            <a:rPr kumimoji="1" lang="ja-JP" altLang="en-US" sz="2800" kern="1200">
              <a:solidFill>
                <a:sysClr val="windowText" lastClr="000000"/>
              </a:solidFill>
            </a:rPr>
            <a:t>の事を指します。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122904</xdr:colOff>
      <xdr:row>37</xdr:row>
      <xdr:rowOff>122904</xdr:rowOff>
    </xdr:from>
    <xdr:to>
      <xdr:col>27</xdr:col>
      <xdr:colOff>184355</xdr:colOff>
      <xdr:row>42</xdr:row>
      <xdr:rowOff>262758</xdr:rowOff>
    </xdr:to>
    <xdr:sp macro="" textlink="">
      <xdr:nvSpPr>
        <xdr:cNvPr id="2" name="吹き出し: 角を丸めた四角形 1">
          <a:extLst>
            <a:ext uri="{FF2B5EF4-FFF2-40B4-BE49-F238E27FC236}">
              <a16:creationId xmlns:a16="http://schemas.microsoft.com/office/drawing/2014/main" id="{A652C940-71B7-4B11-BA36-51D3E33C3310}"/>
            </a:ext>
          </a:extLst>
        </xdr:cNvPr>
        <xdr:cNvSpPr/>
      </xdr:nvSpPr>
      <xdr:spPr>
        <a:xfrm>
          <a:off x="4409154" y="8695404"/>
          <a:ext cx="8633951" cy="1301904"/>
        </a:xfrm>
        <a:prstGeom prst="wedgeRoundRectCallout">
          <a:avLst>
            <a:gd name="adj1" fmla="val -65147"/>
            <a:gd name="adj2" fmla="val -181803"/>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2800">
              <a:solidFill>
                <a:sysClr val="windowText" lastClr="000000"/>
              </a:solidFill>
            </a:rPr>
            <a:t>ROA</a:t>
          </a:r>
          <a:r>
            <a:rPr lang="ja-JP" altLang="en-US" sz="2800">
              <a:solidFill>
                <a:sysClr val="windowText" lastClr="000000"/>
              </a:solidFill>
            </a:rPr>
            <a:t>は</a:t>
          </a:r>
          <a:r>
            <a:rPr lang="en-US" altLang="ja-JP" sz="2800">
              <a:solidFill>
                <a:srgbClr val="FF0000"/>
              </a:solidFill>
            </a:rPr>
            <a:t>【</a:t>
          </a:r>
          <a:r>
            <a:rPr lang="ja-JP" altLang="en-US" sz="2800" b="1">
              <a:solidFill>
                <a:srgbClr val="FF0000"/>
              </a:solidFill>
            </a:rPr>
            <a:t>企業が持つ全ての資産をどれだけ効率的に使って利益を上げているか</a:t>
          </a:r>
          <a:r>
            <a:rPr lang="en-US" altLang="ja-JP" sz="2800" b="1">
              <a:solidFill>
                <a:srgbClr val="FF0000"/>
              </a:solidFill>
            </a:rPr>
            <a:t>】</a:t>
          </a:r>
          <a:r>
            <a:rPr lang="ja-JP" altLang="en-US" sz="2800">
              <a:solidFill>
                <a:sysClr val="windowText" lastClr="000000"/>
              </a:solidFill>
            </a:rPr>
            <a:t>を示しています。</a:t>
          </a:r>
          <a:endParaRPr kumimoji="1" lang="ja-JP" altLang="en-US" sz="2800" b="0" kern="1200">
            <a:solidFill>
              <a:sysClr val="windowText" lastClr="000000"/>
            </a:solidFill>
          </a:endParaRPr>
        </a:p>
      </xdr:txBody>
    </xdr:sp>
    <xdr:clientData/>
  </xdr:twoCellAnchor>
  <xdr:twoCellAnchor>
    <xdr:from>
      <xdr:col>1</xdr:col>
      <xdr:colOff>254000</xdr:colOff>
      <xdr:row>58</xdr:row>
      <xdr:rowOff>63500</xdr:rowOff>
    </xdr:from>
    <xdr:to>
      <xdr:col>28</xdr:col>
      <xdr:colOff>254000</xdr:colOff>
      <xdr:row>68</xdr:row>
      <xdr:rowOff>32845</xdr:rowOff>
    </xdr:to>
    <xdr:sp macro="" textlink="">
      <xdr:nvSpPr>
        <xdr:cNvPr id="3" name="四角形: 角を丸くする 2">
          <a:extLst>
            <a:ext uri="{FF2B5EF4-FFF2-40B4-BE49-F238E27FC236}">
              <a16:creationId xmlns:a16="http://schemas.microsoft.com/office/drawing/2014/main" id="{C162C935-3F34-46FD-B9C4-7CA164DC11B7}"/>
            </a:ext>
          </a:extLst>
        </xdr:cNvPr>
        <xdr:cNvSpPr/>
      </xdr:nvSpPr>
      <xdr:spPr>
        <a:xfrm>
          <a:off x="730250" y="13636625"/>
          <a:ext cx="12858750" cy="2350595"/>
        </a:xfrm>
        <a:prstGeom prst="round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kern="1200"/>
        </a:p>
      </xdr:txBody>
    </xdr:sp>
    <xdr:clientData/>
  </xdr:twoCellAnchor>
  <xdr:twoCellAnchor>
    <xdr:from>
      <xdr:col>1</xdr:col>
      <xdr:colOff>444500</xdr:colOff>
      <xdr:row>57</xdr:row>
      <xdr:rowOff>31750</xdr:rowOff>
    </xdr:from>
    <xdr:to>
      <xdr:col>7</xdr:col>
      <xdr:colOff>158750</xdr:colOff>
      <xdr:row>59</xdr:row>
      <xdr:rowOff>158750</xdr:rowOff>
    </xdr:to>
    <xdr:sp macro="" textlink="">
      <xdr:nvSpPr>
        <xdr:cNvPr id="4" name="四角形: 角を丸くする 3">
          <a:extLst>
            <a:ext uri="{FF2B5EF4-FFF2-40B4-BE49-F238E27FC236}">
              <a16:creationId xmlns:a16="http://schemas.microsoft.com/office/drawing/2014/main" id="{5B2F4C80-2A34-4D20-A245-8EFB364316BA}"/>
            </a:ext>
          </a:extLst>
        </xdr:cNvPr>
        <xdr:cNvSpPr/>
      </xdr:nvSpPr>
      <xdr:spPr>
        <a:xfrm>
          <a:off x="920750" y="13366750"/>
          <a:ext cx="2571750" cy="603250"/>
        </a:xfrm>
        <a:prstGeom prst="roundRect">
          <a:avLst/>
        </a:prstGeom>
        <a:ln>
          <a:no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3600" b="1" kern="1200">
              <a:solidFill>
                <a:schemeClr val="bg1"/>
              </a:solidFill>
            </a:rPr>
            <a:t>ポイント</a:t>
          </a:r>
        </a:p>
      </xdr:txBody>
    </xdr:sp>
    <xdr:clientData/>
  </xdr:twoCellAnchor>
  <xdr:oneCellAnchor>
    <xdr:from>
      <xdr:col>39</xdr:col>
      <xdr:colOff>272144</xdr:colOff>
      <xdr:row>47</xdr:row>
      <xdr:rowOff>87382</xdr:rowOff>
    </xdr:from>
    <xdr:ext cx="10579554" cy="7044555"/>
    <xdr:pic>
      <xdr:nvPicPr>
        <xdr:cNvPr id="5" name="Picture 2" descr="ROE（自己資本利益率）、ROA（総資産利益率）とは？ これらの ...">
          <a:extLst>
            <a:ext uri="{FF2B5EF4-FFF2-40B4-BE49-F238E27FC236}">
              <a16:creationId xmlns:a16="http://schemas.microsoft.com/office/drawing/2014/main" id="{9A56D97E-2077-40BE-A4A1-2DBEB72C1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45894" y="11041132"/>
          <a:ext cx="10579554" cy="704455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3.xml><?xml version="1.0" encoding="utf-8"?>
<xdr:wsDr xmlns:xdr="http://schemas.openxmlformats.org/drawingml/2006/spreadsheetDrawing" xmlns:a="http://schemas.openxmlformats.org/drawingml/2006/main">
  <xdr:twoCellAnchor>
    <xdr:from>
      <xdr:col>9</xdr:col>
      <xdr:colOff>190500</xdr:colOff>
      <xdr:row>1</xdr:row>
      <xdr:rowOff>158750</xdr:rowOff>
    </xdr:from>
    <xdr:to>
      <xdr:col>16</xdr:col>
      <xdr:colOff>472778</xdr:colOff>
      <xdr:row>10</xdr:row>
      <xdr:rowOff>126500</xdr:rowOff>
    </xdr:to>
    <xdr:grpSp>
      <xdr:nvGrpSpPr>
        <xdr:cNvPr id="6" name="グループ化 5">
          <a:extLst>
            <a:ext uri="{FF2B5EF4-FFF2-40B4-BE49-F238E27FC236}">
              <a16:creationId xmlns:a16="http://schemas.microsoft.com/office/drawing/2014/main" id="{26EE876B-CED7-A196-9E6F-32E38804936C}"/>
            </a:ext>
          </a:extLst>
        </xdr:cNvPr>
        <xdr:cNvGrpSpPr>
          <a:grpSpLocks noChangeAspect="1"/>
        </xdr:cNvGrpSpPr>
      </xdr:nvGrpSpPr>
      <xdr:grpSpPr>
        <a:xfrm>
          <a:off x="7476473" y="555408"/>
          <a:ext cx="6200826" cy="3537667"/>
          <a:chOff x="8815917" y="1566333"/>
          <a:chExt cx="7791219" cy="4381890"/>
        </a:xfrm>
      </xdr:grpSpPr>
      <xdr:pic>
        <xdr:nvPicPr>
          <xdr:cNvPr id="2" name="table">
            <a:extLst>
              <a:ext uri="{FF2B5EF4-FFF2-40B4-BE49-F238E27FC236}">
                <a16:creationId xmlns:a16="http://schemas.microsoft.com/office/drawing/2014/main" id="{7DF31DB1-B8D2-13EA-83AD-9D6313BFECE5}"/>
              </a:ext>
            </a:extLst>
          </xdr:cNvPr>
          <xdr:cNvPicPr>
            <a:picLocks noChangeAspect="1"/>
          </xdr:cNvPicPr>
        </xdr:nvPicPr>
        <xdr:blipFill>
          <a:blip xmlns:r="http://schemas.openxmlformats.org/officeDocument/2006/relationships" r:embed="rId1"/>
          <a:stretch>
            <a:fillRect/>
          </a:stretch>
        </xdr:blipFill>
        <xdr:spPr>
          <a:xfrm>
            <a:off x="8837888" y="2471836"/>
            <a:ext cx="7769248" cy="3476387"/>
          </a:xfrm>
          <a:prstGeom prst="rect">
            <a:avLst/>
          </a:prstGeom>
        </xdr:spPr>
      </xdr:pic>
      <xdr:sp macro="" textlink="">
        <xdr:nvSpPr>
          <xdr:cNvPr id="3" name="四角形: 角を丸くする 2">
            <a:extLst>
              <a:ext uri="{FF2B5EF4-FFF2-40B4-BE49-F238E27FC236}">
                <a16:creationId xmlns:a16="http://schemas.microsoft.com/office/drawing/2014/main" id="{648265C4-7ED5-45E1-7F59-0334CA9835D5}"/>
              </a:ext>
            </a:extLst>
          </xdr:cNvPr>
          <xdr:cNvSpPr/>
        </xdr:nvSpPr>
        <xdr:spPr>
          <a:xfrm>
            <a:off x="8815917" y="1583066"/>
            <a:ext cx="3906596"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50</a:t>
            </a:r>
            <a:r>
              <a:rPr kumimoji="1" lang="ja-JP" altLang="en-US" sz="2400" b="1"/>
              <a:t>％超の議決権</a:t>
            </a:r>
            <a:endParaRPr kumimoji="1" lang="en-US" altLang="ja-JP" sz="2400" b="1"/>
          </a:p>
        </xdr:txBody>
      </xdr:sp>
      <xdr:sp macro="" textlink="">
        <xdr:nvSpPr>
          <xdr:cNvPr id="4" name="四角形: 角を丸くする 3">
            <a:extLst>
              <a:ext uri="{FF2B5EF4-FFF2-40B4-BE49-F238E27FC236}">
                <a16:creationId xmlns:a16="http://schemas.microsoft.com/office/drawing/2014/main" id="{7E137E1F-EB1E-04E3-9C4E-8E39827E91EC}"/>
              </a:ext>
            </a:extLst>
          </xdr:cNvPr>
          <xdr:cNvSpPr/>
        </xdr:nvSpPr>
        <xdr:spPr>
          <a:xfrm>
            <a:off x="12773206" y="1566333"/>
            <a:ext cx="3793404"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3</a:t>
            </a:r>
            <a:r>
              <a:rPr kumimoji="1" lang="ja-JP" altLang="en-US" sz="2400" b="1"/>
              <a:t>分の</a:t>
            </a:r>
            <a:r>
              <a:rPr kumimoji="1" lang="en-US" altLang="ja-JP" sz="2400" b="1"/>
              <a:t>2</a:t>
            </a:r>
            <a:r>
              <a:rPr kumimoji="1" lang="ja-JP" altLang="en-US" sz="2400" b="1"/>
              <a:t>以上の議決権</a:t>
            </a:r>
            <a:endParaRPr kumimoji="1" lang="en-US" altLang="ja-JP" sz="2400" b="1"/>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74239</xdr:colOff>
      <xdr:row>3</xdr:row>
      <xdr:rowOff>50147</xdr:rowOff>
    </xdr:from>
    <xdr:to>
      <xdr:col>6</xdr:col>
      <xdr:colOff>0</xdr:colOff>
      <xdr:row>11</xdr:row>
      <xdr:rowOff>435428</xdr:rowOff>
    </xdr:to>
    <xdr:graphicFrame macro="">
      <xdr:nvGraphicFramePr>
        <xdr:cNvPr id="2" name="グラフ 1">
          <a:extLst>
            <a:ext uri="{FF2B5EF4-FFF2-40B4-BE49-F238E27FC236}">
              <a16:creationId xmlns:a16="http://schemas.microsoft.com/office/drawing/2014/main" id="{F8D1CC53-1888-4A66-93EC-F07365F05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632739</xdr:colOff>
      <xdr:row>4</xdr:row>
      <xdr:rowOff>1</xdr:rowOff>
    </xdr:from>
    <xdr:to>
      <xdr:col>3</xdr:col>
      <xdr:colOff>870863</xdr:colOff>
      <xdr:row>5</xdr:row>
      <xdr:rowOff>381000</xdr:rowOff>
    </xdr:to>
    <xdr:sp macro="" textlink="">
      <xdr:nvSpPr>
        <xdr:cNvPr id="5" name="矢印: 右 4">
          <a:extLst>
            <a:ext uri="{FF2B5EF4-FFF2-40B4-BE49-F238E27FC236}">
              <a16:creationId xmlns:a16="http://schemas.microsoft.com/office/drawing/2014/main" id="{2619D168-6029-9828-658E-F80AA7E6D5E0}"/>
            </a:ext>
          </a:extLst>
        </xdr:cNvPr>
        <xdr:cNvSpPr/>
      </xdr:nvSpPr>
      <xdr:spPr>
        <a:xfrm rot="16200000">
          <a:off x="2234980" y="1908403"/>
          <a:ext cx="789213" cy="238124"/>
        </a:xfrm>
        <a:prstGeom prst="rightArrow">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612322</xdr:colOff>
      <xdr:row>4</xdr:row>
      <xdr:rowOff>13607</xdr:rowOff>
    </xdr:from>
    <xdr:to>
      <xdr:col>5</xdr:col>
      <xdr:colOff>857250</xdr:colOff>
      <xdr:row>6</xdr:row>
      <xdr:rowOff>408213</xdr:rowOff>
    </xdr:to>
    <xdr:sp macro="" textlink="">
      <xdr:nvSpPr>
        <xdr:cNvPr id="6" name="矢印: 右 5">
          <a:extLst>
            <a:ext uri="{FF2B5EF4-FFF2-40B4-BE49-F238E27FC236}">
              <a16:creationId xmlns:a16="http://schemas.microsoft.com/office/drawing/2014/main" id="{3A55EF18-B90D-4CF1-9F86-929ACC876636}"/>
            </a:ext>
          </a:extLst>
        </xdr:cNvPr>
        <xdr:cNvSpPr/>
      </xdr:nvSpPr>
      <xdr:spPr>
        <a:xfrm rot="5400000">
          <a:off x="3884839" y="2129518"/>
          <a:ext cx="1211035" cy="244928"/>
        </a:xfrm>
        <a:prstGeom prst="rightArrow">
          <a:avLst/>
        </a:prstGeom>
        <a:solidFill>
          <a:schemeClr val="bg1">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7</xdr:col>
      <xdr:colOff>598714</xdr:colOff>
      <xdr:row>3</xdr:row>
      <xdr:rowOff>27214</xdr:rowOff>
    </xdr:from>
    <xdr:to>
      <xdr:col>7</xdr:col>
      <xdr:colOff>857253</xdr:colOff>
      <xdr:row>6</xdr:row>
      <xdr:rowOff>394607</xdr:rowOff>
    </xdr:to>
    <xdr:sp macro="" textlink="">
      <xdr:nvSpPr>
        <xdr:cNvPr id="7" name="矢印: 右 6">
          <a:extLst>
            <a:ext uri="{FF2B5EF4-FFF2-40B4-BE49-F238E27FC236}">
              <a16:creationId xmlns:a16="http://schemas.microsoft.com/office/drawing/2014/main" id="{F55F9450-257F-4F32-802E-731008A65E66}"/>
            </a:ext>
          </a:extLst>
        </xdr:cNvPr>
        <xdr:cNvSpPr/>
      </xdr:nvSpPr>
      <xdr:spPr>
        <a:xfrm rot="16200000">
          <a:off x="5565323" y="1918605"/>
          <a:ext cx="1592036" cy="258539"/>
        </a:xfrm>
        <a:prstGeom prst="rightArrow">
          <a:avLst/>
        </a:prstGeom>
        <a:solidFill>
          <a:schemeClr val="bg1">
            <a:lumMod val="6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435429</xdr:colOff>
      <xdr:row>1</xdr:row>
      <xdr:rowOff>299358</xdr:rowOff>
    </xdr:from>
    <xdr:to>
      <xdr:col>3</xdr:col>
      <xdr:colOff>163285</xdr:colOff>
      <xdr:row>4</xdr:row>
      <xdr:rowOff>176894</xdr:rowOff>
    </xdr:to>
    <xdr:sp macro="" textlink="">
      <xdr:nvSpPr>
        <xdr:cNvPr id="8" name="吹き出し: 四角形 7">
          <a:extLst>
            <a:ext uri="{FF2B5EF4-FFF2-40B4-BE49-F238E27FC236}">
              <a16:creationId xmlns:a16="http://schemas.microsoft.com/office/drawing/2014/main" id="{7780D133-B2FA-4367-D978-5574B8FF8ECE}"/>
            </a:ext>
          </a:extLst>
        </xdr:cNvPr>
        <xdr:cNvSpPr/>
      </xdr:nvSpPr>
      <xdr:spPr>
        <a:xfrm>
          <a:off x="435429" y="707572"/>
          <a:ext cx="1605642" cy="1102179"/>
        </a:xfrm>
        <a:prstGeom prst="wedgeRectCallout">
          <a:avLst>
            <a:gd name="adj1" fmla="val 5438"/>
            <a:gd name="adj2" fmla="val 98302"/>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kern="1200">
              <a:solidFill>
                <a:sysClr val="windowText" lastClr="000000"/>
              </a:solidFill>
            </a:rPr>
            <a:t>期首の</a:t>
          </a:r>
          <a:endParaRPr kumimoji="1" lang="en-US" altLang="ja-JP" sz="1800" b="1" kern="1200">
            <a:solidFill>
              <a:sysClr val="windowText" lastClr="000000"/>
            </a:solidFill>
          </a:endParaRPr>
        </a:p>
        <a:p>
          <a:pPr algn="ctr"/>
          <a:r>
            <a:rPr kumimoji="1" lang="ja-JP" altLang="en-US" sz="1800" b="1" kern="1200">
              <a:solidFill>
                <a:sysClr val="windowText" lastClr="000000"/>
              </a:solidFill>
            </a:rPr>
            <a:t>現預金</a:t>
          </a:r>
        </a:p>
      </xdr:txBody>
    </xdr:sp>
    <xdr:clientData/>
  </xdr:twoCellAnchor>
  <xdr:twoCellAnchor>
    <xdr:from>
      <xdr:col>11</xdr:col>
      <xdr:colOff>340178</xdr:colOff>
      <xdr:row>2</xdr:row>
      <xdr:rowOff>-1</xdr:rowOff>
    </xdr:from>
    <xdr:to>
      <xdr:col>13</xdr:col>
      <xdr:colOff>68035</xdr:colOff>
      <xdr:row>4</xdr:row>
      <xdr:rowOff>285750</xdr:rowOff>
    </xdr:to>
    <xdr:sp macro="" textlink="">
      <xdr:nvSpPr>
        <xdr:cNvPr id="9" name="吹き出し: 四角形 8">
          <a:extLst>
            <a:ext uri="{FF2B5EF4-FFF2-40B4-BE49-F238E27FC236}">
              <a16:creationId xmlns:a16="http://schemas.microsoft.com/office/drawing/2014/main" id="{F3E781E3-2467-4E49-BCAD-B77BEE6AFB9E}"/>
            </a:ext>
          </a:extLst>
        </xdr:cNvPr>
        <xdr:cNvSpPr/>
      </xdr:nvSpPr>
      <xdr:spPr>
        <a:xfrm>
          <a:off x="9729107" y="816428"/>
          <a:ext cx="1605642" cy="1102179"/>
        </a:xfrm>
        <a:prstGeom prst="wedgeRectCallout">
          <a:avLst>
            <a:gd name="adj1" fmla="val -64901"/>
            <a:gd name="adj2" fmla="val 61265"/>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kern="1200">
              <a:solidFill>
                <a:sysClr val="windowText" lastClr="000000"/>
              </a:solidFill>
            </a:rPr>
            <a:t>期末の</a:t>
          </a:r>
          <a:endParaRPr kumimoji="1" lang="en-US" altLang="ja-JP" sz="1800" b="1" kern="1200">
            <a:solidFill>
              <a:sysClr val="windowText" lastClr="000000"/>
            </a:solidFill>
          </a:endParaRPr>
        </a:p>
        <a:p>
          <a:pPr algn="ctr"/>
          <a:r>
            <a:rPr kumimoji="1" lang="ja-JP" altLang="en-US" sz="1800" b="1" kern="1200">
              <a:solidFill>
                <a:sysClr val="windowText" lastClr="000000"/>
              </a:solidFill>
            </a:rPr>
            <a:t>現預金</a:t>
          </a:r>
        </a:p>
      </xdr:txBody>
    </xdr:sp>
    <xdr:clientData/>
  </xdr:twoCellAnchor>
  <xdr:twoCellAnchor>
    <xdr:from>
      <xdr:col>2</xdr:col>
      <xdr:colOff>503464</xdr:colOff>
      <xdr:row>9</xdr:row>
      <xdr:rowOff>163285</xdr:rowOff>
    </xdr:from>
    <xdr:to>
      <xdr:col>8</xdr:col>
      <xdr:colOff>870857</xdr:colOff>
      <xdr:row>9</xdr:row>
      <xdr:rowOff>176893</xdr:rowOff>
    </xdr:to>
    <xdr:cxnSp macro="">
      <xdr:nvCxnSpPr>
        <xdr:cNvPr id="14" name="直線矢印コネクタ 13">
          <a:extLst>
            <a:ext uri="{FF2B5EF4-FFF2-40B4-BE49-F238E27FC236}">
              <a16:creationId xmlns:a16="http://schemas.microsoft.com/office/drawing/2014/main" id="{611F112A-3849-C012-F18D-C404527CE2A7}"/>
            </a:ext>
          </a:extLst>
        </xdr:cNvPr>
        <xdr:cNvCxnSpPr/>
      </xdr:nvCxnSpPr>
      <xdr:spPr>
        <a:xfrm>
          <a:off x="2381250" y="3837214"/>
          <a:ext cx="6000750" cy="13608"/>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503464</xdr:colOff>
      <xdr:row>9</xdr:row>
      <xdr:rowOff>136071</xdr:rowOff>
    </xdr:from>
    <xdr:to>
      <xdr:col>2</xdr:col>
      <xdr:colOff>503465</xdr:colOff>
      <xdr:row>12</xdr:row>
      <xdr:rowOff>54429</xdr:rowOff>
    </xdr:to>
    <xdr:cxnSp macro="">
      <xdr:nvCxnSpPr>
        <xdr:cNvPr id="26" name="直線コネクタ 25">
          <a:extLst>
            <a:ext uri="{FF2B5EF4-FFF2-40B4-BE49-F238E27FC236}">
              <a16:creationId xmlns:a16="http://schemas.microsoft.com/office/drawing/2014/main" id="{9D9235AF-FEA8-B191-F3E2-E4B06045D7A0}"/>
            </a:ext>
          </a:extLst>
        </xdr:cNvPr>
        <xdr:cNvCxnSpPr/>
      </xdr:nvCxnSpPr>
      <xdr:spPr>
        <a:xfrm>
          <a:off x="2381250" y="3810000"/>
          <a:ext cx="1" cy="1143000"/>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476250</xdr:colOff>
      <xdr:row>16</xdr:row>
      <xdr:rowOff>13606</xdr:rowOff>
    </xdr:from>
    <xdr:to>
      <xdr:col>3</xdr:col>
      <xdr:colOff>476250</xdr:colOff>
      <xdr:row>16</xdr:row>
      <xdr:rowOff>204107</xdr:rowOff>
    </xdr:to>
    <xdr:cxnSp macro="">
      <xdr:nvCxnSpPr>
        <xdr:cNvPr id="31" name="直線コネクタ 30">
          <a:extLst>
            <a:ext uri="{FF2B5EF4-FFF2-40B4-BE49-F238E27FC236}">
              <a16:creationId xmlns:a16="http://schemas.microsoft.com/office/drawing/2014/main" id="{1ADEDD5B-8389-40C8-816C-CFED086F29D8}"/>
            </a:ext>
          </a:extLst>
        </xdr:cNvPr>
        <xdr:cNvCxnSpPr/>
      </xdr:nvCxnSpPr>
      <xdr:spPr>
        <a:xfrm>
          <a:off x="3292929" y="6545035"/>
          <a:ext cx="0" cy="190501"/>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449036</xdr:colOff>
      <xdr:row>16</xdr:row>
      <xdr:rowOff>176892</xdr:rowOff>
    </xdr:from>
    <xdr:to>
      <xdr:col>10</xdr:col>
      <xdr:colOff>503464</xdr:colOff>
      <xdr:row>16</xdr:row>
      <xdr:rowOff>204106</xdr:rowOff>
    </xdr:to>
    <xdr:cxnSp macro="">
      <xdr:nvCxnSpPr>
        <xdr:cNvPr id="34" name="直線コネクタ 33">
          <a:extLst>
            <a:ext uri="{FF2B5EF4-FFF2-40B4-BE49-F238E27FC236}">
              <a16:creationId xmlns:a16="http://schemas.microsoft.com/office/drawing/2014/main" id="{7AB324D5-CCD7-4904-8CD8-8F945F3E972E}"/>
            </a:ext>
          </a:extLst>
        </xdr:cNvPr>
        <xdr:cNvCxnSpPr/>
      </xdr:nvCxnSpPr>
      <xdr:spPr>
        <a:xfrm flipH="1">
          <a:off x="3265715" y="6708321"/>
          <a:ext cx="6626678" cy="27214"/>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489856</xdr:colOff>
      <xdr:row>15</xdr:row>
      <xdr:rowOff>299358</xdr:rowOff>
    </xdr:from>
    <xdr:to>
      <xdr:col>10</xdr:col>
      <xdr:colOff>489857</xdr:colOff>
      <xdr:row>16</xdr:row>
      <xdr:rowOff>190500</xdr:rowOff>
    </xdr:to>
    <xdr:cxnSp macro="">
      <xdr:nvCxnSpPr>
        <xdr:cNvPr id="45" name="直線矢印コネクタ 44">
          <a:extLst>
            <a:ext uri="{FF2B5EF4-FFF2-40B4-BE49-F238E27FC236}">
              <a16:creationId xmlns:a16="http://schemas.microsoft.com/office/drawing/2014/main" id="{8B3C79A6-2EB8-4B53-A5D3-EAEF803EFC6C}"/>
            </a:ext>
          </a:extLst>
        </xdr:cNvPr>
        <xdr:cNvCxnSpPr/>
      </xdr:nvCxnSpPr>
      <xdr:spPr>
        <a:xfrm flipV="1">
          <a:off x="9878785" y="6422572"/>
          <a:ext cx="1" cy="299357"/>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217714</xdr:colOff>
      <xdr:row>16</xdr:row>
      <xdr:rowOff>54428</xdr:rowOff>
    </xdr:from>
    <xdr:to>
      <xdr:col>14</xdr:col>
      <xdr:colOff>462642</xdr:colOff>
      <xdr:row>18</xdr:row>
      <xdr:rowOff>340179</xdr:rowOff>
    </xdr:to>
    <xdr:sp macro="" textlink="">
      <xdr:nvSpPr>
        <xdr:cNvPr id="52" name="吹き出し: 四角形 51">
          <a:extLst>
            <a:ext uri="{FF2B5EF4-FFF2-40B4-BE49-F238E27FC236}">
              <a16:creationId xmlns:a16="http://schemas.microsoft.com/office/drawing/2014/main" id="{17E2C7D3-BB40-492C-9029-AFBB795784E2}"/>
            </a:ext>
          </a:extLst>
        </xdr:cNvPr>
        <xdr:cNvSpPr/>
      </xdr:nvSpPr>
      <xdr:spPr>
        <a:xfrm>
          <a:off x="10545535" y="6585857"/>
          <a:ext cx="3061607" cy="1102179"/>
        </a:xfrm>
        <a:prstGeom prst="wedgeRectCallout">
          <a:avLst>
            <a:gd name="adj1" fmla="val 4594"/>
            <a:gd name="adj2" fmla="val 250153"/>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kern="1200">
              <a:solidFill>
                <a:sysClr val="windowText" lastClr="000000"/>
              </a:solidFill>
            </a:rPr>
            <a:t>期首から期末までの</a:t>
          </a:r>
          <a:endParaRPr kumimoji="1" lang="en-US" altLang="ja-JP" sz="1600" b="1" kern="1200">
            <a:solidFill>
              <a:sysClr val="windowText" lastClr="000000"/>
            </a:solidFill>
          </a:endParaRPr>
        </a:p>
        <a:p>
          <a:pPr algn="ctr"/>
          <a:r>
            <a:rPr kumimoji="1" lang="ja-JP" altLang="en-US" sz="1600" b="1" kern="1200">
              <a:solidFill>
                <a:sysClr val="windowText" lastClr="000000"/>
              </a:solidFill>
            </a:rPr>
            <a:t>純資産の増減要因を表す</a:t>
          </a:r>
        </a:p>
      </xdr:txBody>
    </xdr:sp>
    <xdr:clientData/>
  </xdr:twoCellAnchor>
  <xdr:twoCellAnchor>
    <xdr:from>
      <xdr:col>4</xdr:col>
      <xdr:colOff>575582</xdr:colOff>
      <xdr:row>0</xdr:row>
      <xdr:rowOff>190502</xdr:rowOff>
    </xdr:from>
    <xdr:to>
      <xdr:col>7</xdr:col>
      <xdr:colOff>898071</xdr:colOff>
      <xdr:row>2</xdr:row>
      <xdr:rowOff>190501</xdr:rowOff>
    </xdr:to>
    <xdr:sp macro="" textlink="">
      <xdr:nvSpPr>
        <xdr:cNvPr id="53" name="吹き出し: 四角形 52">
          <a:extLst>
            <a:ext uri="{FF2B5EF4-FFF2-40B4-BE49-F238E27FC236}">
              <a16:creationId xmlns:a16="http://schemas.microsoft.com/office/drawing/2014/main" id="{CE146997-2F79-4BEC-AB1D-1C4E90874166}"/>
            </a:ext>
          </a:extLst>
        </xdr:cNvPr>
        <xdr:cNvSpPr/>
      </xdr:nvSpPr>
      <xdr:spPr>
        <a:xfrm>
          <a:off x="4331153" y="190502"/>
          <a:ext cx="3139168" cy="816428"/>
        </a:xfrm>
        <a:prstGeom prst="wedgeRectCallout">
          <a:avLst>
            <a:gd name="adj1" fmla="val 36617"/>
            <a:gd name="adj2" fmla="val 98610"/>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kern="1200">
              <a:solidFill>
                <a:sysClr val="windowText" lastClr="000000"/>
              </a:solidFill>
            </a:rPr>
            <a:t>期首から期末までの</a:t>
          </a:r>
          <a:endParaRPr kumimoji="1" lang="en-US" altLang="ja-JP" sz="1600" b="1" kern="1200">
            <a:solidFill>
              <a:sysClr val="windowText" lastClr="000000"/>
            </a:solidFill>
          </a:endParaRPr>
        </a:p>
        <a:p>
          <a:pPr algn="ctr"/>
          <a:r>
            <a:rPr kumimoji="1" lang="ja-JP" altLang="en-US" sz="1600" b="1" kern="1200">
              <a:solidFill>
                <a:sysClr val="windowText" lastClr="000000"/>
              </a:solidFill>
            </a:rPr>
            <a:t>現預金の増減要因を表す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15875</xdr:colOff>
      <xdr:row>3</xdr:row>
      <xdr:rowOff>0</xdr:rowOff>
    </xdr:from>
    <xdr:to>
      <xdr:col>8</xdr:col>
      <xdr:colOff>0</xdr:colOff>
      <xdr:row>19</xdr:row>
      <xdr:rowOff>333376</xdr:rowOff>
    </xdr:to>
    <xdr:graphicFrame macro="">
      <xdr:nvGraphicFramePr>
        <xdr:cNvPr id="3" name="グラフ 2">
          <a:extLst>
            <a:ext uri="{FF2B5EF4-FFF2-40B4-BE49-F238E27FC236}">
              <a16:creationId xmlns:a16="http://schemas.microsoft.com/office/drawing/2014/main" id="{F0436EA5-B26A-46E4-8FB3-FD33F772E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15875</xdr:colOff>
      <xdr:row>3</xdr:row>
      <xdr:rowOff>0</xdr:rowOff>
    </xdr:from>
    <xdr:to>
      <xdr:col>17</xdr:col>
      <xdr:colOff>0</xdr:colOff>
      <xdr:row>19</xdr:row>
      <xdr:rowOff>333375</xdr:rowOff>
    </xdr:to>
    <xdr:graphicFrame macro="">
      <xdr:nvGraphicFramePr>
        <xdr:cNvPr id="2" name="グラフ 1">
          <a:extLst>
            <a:ext uri="{FF2B5EF4-FFF2-40B4-BE49-F238E27FC236}">
              <a16:creationId xmlns:a16="http://schemas.microsoft.com/office/drawing/2014/main" id="{E522F81E-354E-45BC-A259-3EDBC12DB8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5</xdr:row>
      <xdr:rowOff>47622</xdr:rowOff>
    </xdr:from>
    <xdr:to>
      <xdr:col>7</xdr:col>
      <xdr:colOff>746125</xdr:colOff>
      <xdr:row>22</xdr:row>
      <xdr:rowOff>317500</xdr:rowOff>
    </xdr:to>
    <xdr:graphicFrame macro="">
      <xdr:nvGraphicFramePr>
        <xdr:cNvPr id="2" name="グラフ 1">
          <a:extLst>
            <a:ext uri="{FF2B5EF4-FFF2-40B4-BE49-F238E27FC236}">
              <a16:creationId xmlns:a16="http://schemas.microsoft.com/office/drawing/2014/main" id="{E55656F4-554B-4871-A57D-DF4CF92FB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31750</xdr:colOff>
      <xdr:row>5</xdr:row>
      <xdr:rowOff>63501</xdr:rowOff>
    </xdr:from>
    <xdr:to>
      <xdr:col>16</xdr:col>
      <xdr:colOff>730249</xdr:colOff>
      <xdr:row>22</xdr:row>
      <xdr:rowOff>333375</xdr:rowOff>
    </xdr:to>
    <xdr:graphicFrame macro="">
      <xdr:nvGraphicFramePr>
        <xdr:cNvPr id="3" name="グラフ 2">
          <a:extLst>
            <a:ext uri="{FF2B5EF4-FFF2-40B4-BE49-F238E27FC236}">
              <a16:creationId xmlns:a16="http://schemas.microsoft.com/office/drawing/2014/main" id="{0CC0B55B-F56C-4558-848C-9E16C60B4B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5</xdr:row>
      <xdr:rowOff>111125</xdr:rowOff>
    </xdr:from>
    <xdr:to>
      <xdr:col>8</xdr:col>
      <xdr:colOff>95250</xdr:colOff>
      <xdr:row>22</xdr:row>
      <xdr:rowOff>180975</xdr:rowOff>
    </xdr:to>
    <mc:AlternateContent xmlns:mc="http://schemas.openxmlformats.org/markup-compatibility/2006">
      <mc:Choice xmlns:cx1="http://schemas.microsoft.com/office/drawing/2015/9/8/chartex" Requires="cx1">
        <xdr:graphicFrame macro="">
          <xdr:nvGraphicFramePr>
            <xdr:cNvPr id="2" name="グラフ 1">
              <a:extLst>
                <a:ext uri="{FF2B5EF4-FFF2-40B4-BE49-F238E27FC236}">
                  <a16:creationId xmlns:a16="http://schemas.microsoft.com/office/drawing/2014/main" id="{2D0D1D0C-3AFE-4ED1-A20E-6BCB19F7B2F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7625" y="2054225"/>
              <a:ext cx="6143625" cy="6676390"/>
            </a:xfrm>
            <a:prstGeom prst="rect">
              <a:avLst/>
            </a:prstGeom>
            <a:solidFill>
              <a:prstClr val="white"/>
            </a:solidFill>
            <a:ln w="1">
              <a:solidFill>
                <a:prstClr val="green"/>
              </a:solidFill>
            </a:ln>
          </xdr:spPr>
          <xdr:txBody>
            <a:bodyPr vertOverflow="clip" horzOverflow="clip"/>
            <a:lstStyle/>
            <a:p>
              <a:r>
                <a:rPr lang="ja-JP" altLang="en-US" sz="1100"/>
                <a:t>この図は、お使いのバージョンの Excel では利用できません。
この図形を編集するか、このブックを異なるファイル形式に保存すると、グラフが恒久的に壊れます。</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0</xdr:col>
      <xdr:colOff>79375</xdr:colOff>
      <xdr:row>5</xdr:row>
      <xdr:rowOff>136524</xdr:rowOff>
    </xdr:from>
    <xdr:to>
      <xdr:col>7</xdr:col>
      <xdr:colOff>714375</xdr:colOff>
      <xdr:row>22</xdr:row>
      <xdr:rowOff>206374</xdr:rowOff>
    </xdr:to>
    <mc:AlternateContent xmlns:mc="http://schemas.openxmlformats.org/markup-compatibility/2006">
      <mc:Choice xmlns:cx1="http://schemas.microsoft.com/office/drawing/2015/9/8/chartex" Requires="cx1">
        <xdr:graphicFrame macro="">
          <xdr:nvGraphicFramePr>
            <xdr:cNvPr id="6" name="グラフ 5">
              <a:extLst>
                <a:ext uri="{FF2B5EF4-FFF2-40B4-BE49-F238E27FC236}">
                  <a16:creationId xmlns:a16="http://schemas.microsoft.com/office/drawing/2014/main" id="{217E7560-CBF8-ABB2-39C0-58DABDDDD16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79375" y="2079624"/>
              <a:ext cx="6151880" cy="6676390"/>
            </a:xfrm>
            <a:prstGeom prst="rect">
              <a:avLst/>
            </a:prstGeom>
            <a:solidFill>
              <a:prstClr val="white"/>
            </a:solidFill>
            <a:ln w="1">
              <a:solidFill>
                <a:prstClr val="green"/>
              </a:solidFill>
            </a:ln>
          </xdr:spPr>
          <xdr:txBody>
            <a:bodyPr vertOverflow="clip" horzOverflow="clip"/>
            <a:lstStyle/>
            <a:p>
              <a:r>
                <a:rPr lang="ja-JP" altLang="en-US" sz="1100"/>
                <a:t>この図は、お使いのバージョンの Excel では利用できません。
この図形を編集するか、このブックを異なるファイル形式に保存すると、グラフが恒久的に壊れます。</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0</xdr:col>
      <xdr:colOff>40821</xdr:colOff>
      <xdr:row>5</xdr:row>
      <xdr:rowOff>27214</xdr:rowOff>
    </xdr:from>
    <xdr:to>
      <xdr:col>3</xdr:col>
      <xdr:colOff>489857</xdr:colOff>
      <xdr:row>14</xdr:row>
      <xdr:rowOff>0</xdr:rowOff>
    </xdr:to>
    <xdr:graphicFrame macro="">
      <xdr:nvGraphicFramePr>
        <xdr:cNvPr id="2" name="グラフ 1">
          <a:extLst>
            <a:ext uri="{FF2B5EF4-FFF2-40B4-BE49-F238E27FC236}">
              <a16:creationId xmlns:a16="http://schemas.microsoft.com/office/drawing/2014/main" id="{21513108-2379-49A7-9A7C-198748C411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571501</xdr:colOff>
      <xdr:row>5</xdr:row>
      <xdr:rowOff>27214</xdr:rowOff>
    </xdr:from>
    <xdr:to>
      <xdr:col>7</xdr:col>
      <xdr:colOff>1</xdr:colOff>
      <xdr:row>13</xdr:row>
      <xdr:rowOff>394607</xdr:rowOff>
    </xdr:to>
    <xdr:graphicFrame macro="">
      <xdr:nvGraphicFramePr>
        <xdr:cNvPr id="3" name="グラフ 2">
          <a:extLst>
            <a:ext uri="{FF2B5EF4-FFF2-40B4-BE49-F238E27FC236}">
              <a16:creationId xmlns:a16="http://schemas.microsoft.com/office/drawing/2014/main" id="{66252057-E664-450B-8A6D-E2DCE783FD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5</xdr:row>
      <xdr:rowOff>27215</xdr:rowOff>
    </xdr:from>
    <xdr:to>
      <xdr:col>11</xdr:col>
      <xdr:colOff>462644</xdr:colOff>
      <xdr:row>14</xdr:row>
      <xdr:rowOff>1</xdr:rowOff>
    </xdr:to>
    <xdr:graphicFrame macro="">
      <xdr:nvGraphicFramePr>
        <xdr:cNvPr id="6" name="グラフ 5">
          <a:extLst>
            <a:ext uri="{FF2B5EF4-FFF2-40B4-BE49-F238E27FC236}">
              <a16:creationId xmlns:a16="http://schemas.microsoft.com/office/drawing/2014/main" id="{13CFCF35-56B8-40F1-827A-5A00ED79E7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544287</xdr:colOff>
      <xdr:row>5</xdr:row>
      <xdr:rowOff>27215</xdr:rowOff>
    </xdr:from>
    <xdr:to>
      <xdr:col>14</xdr:col>
      <xdr:colOff>911679</xdr:colOff>
      <xdr:row>13</xdr:row>
      <xdr:rowOff>394608</xdr:rowOff>
    </xdr:to>
    <xdr:graphicFrame macro="">
      <xdr:nvGraphicFramePr>
        <xdr:cNvPr id="7" name="グラフ 6">
          <a:extLst>
            <a:ext uri="{FF2B5EF4-FFF2-40B4-BE49-F238E27FC236}">
              <a16:creationId xmlns:a16="http://schemas.microsoft.com/office/drawing/2014/main" id="{C73F5B75-DFAD-46D0-940E-0262ED2A66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68036</xdr:colOff>
      <xdr:row>21</xdr:row>
      <xdr:rowOff>95250</xdr:rowOff>
    </xdr:from>
    <xdr:to>
      <xdr:col>0</xdr:col>
      <xdr:colOff>890762</xdr:colOff>
      <xdr:row>22</xdr:row>
      <xdr:rowOff>217715</xdr:rowOff>
    </xdr:to>
    <xdr:pic>
      <xdr:nvPicPr>
        <xdr:cNvPr id="8" name="図 7" descr="「ワンポイントアドバイス」の写真素材 | 13,613件の無料イラスト画像 | Adobe Stock">
          <a:extLst>
            <a:ext uri="{FF2B5EF4-FFF2-40B4-BE49-F238E27FC236}">
              <a16:creationId xmlns:a16="http://schemas.microsoft.com/office/drawing/2014/main" id="{E62C12F9-F9B2-413A-83EB-1CE1B8AAF5BA}"/>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8036" y="8667750"/>
          <a:ext cx="822726" cy="530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68036</xdr:colOff>
      <xdr:row>21</xdr:row>
      <xdr:rowOff>136071</xdr:rowOff>
    </xdr:from>
    <xdr:to>
      <xdr:col>8</xdr:col>
      <xdr:colOff>890762</xdr:colOff>
      <xdr:row>22</xdr:row>
      <xdr:rowOff>258536</xdr:rowOff>
    </xdr:to>
    <xdr:pic>
      <xdr:nvPicPr>
        <xdr:cNvPr id="9" name="図 8" descr="「ワンポイントアドバイス」の写真素材 | 13,613件の無料イラスト画像 | Adobe Stock">
          <a:extLst>
            <a:ext uri="{FF2B5EF4-FFF2-40B4-BE49-F238E27FC236}">
              <a16:creationId xmlns:a16="http://schemas.microsoft.com/office/drawing/2014/main" id="{52A141FA-AA65-4CF3-98E5-DAF2ED340B4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579179" y="8708571"/>
          <a:ext cx="822726" cy="530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40821</xdr:colOff>
      <xdr:row>5</xdr:row>
      <xdr:rowOff>27214</xdr:rowOff>
    </xdr:from>
    <xdr:to>
      <xdr:col>3</xdr:col>
      <xdr:colOff>489857</xdr:colOff>
      <xdr:row>14</xdr:row>
      <xdr:rowOff>0</xdr:rowOff>
    </xdr:to>
    <xdr:graphicFrame macro="">
      <xdr:nvGraphicFramePr>
        <xdr:cNvPr id="2" name="グラフ 1">
          <a:extLst>
            <a:ext uri="{FF2B5EF4-FFF2-40B4-BE49-F238E27FC236}">
              <a16:creationId xmlns:a16="http://schemas.microsoft.com/office/drawing/2014/main" id="{7D5C2AD4-F45B-4755-9FB8-CAC2AAE4C6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571501</xdr:colOff>
      <xdr:row>5</xdr:row>
      <xdr:rowOff>27214</xdr:rowOff>
    </xdr:from>
    <xdr:to>
      <xdr:col>7</xdr:col>
      <xdr:colOff>1</xdr:colOff>
      <xdr:row>13</xdr:row>
      <xdr:rowOff>394607</xdr:rowOff>
    </xdr:to>
    <xdr:graphicFrame macro="">
      <xdr:nvGraphicFramePr>
        <xdr:cNvPr id="3" name="グラフ 2">
          <a:extLst>
            <a:ext uri="{FF2B5EF4-FFF2-40B4-BE49-F238E27FC236}">
              <a16:creationId xmlns:a16="http://schemas.microsoft.com/office/drawing/2014/main" id="{9E927E01-9EB5-43DD-A0D3-1C94766125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5</xdr:row>
      <xdr:rowOff>27215</xdr:rowOff>
    </xdr:from>
    <xdr:to>
      <xdr:col>11</xdr:col>
      <xdr:colOff>462644</xdr:colOff>
      <xdr:row>14</xdr:row>
      <xdr:rowOff>1</xdr:rowOff>
    </xdr:to>
    <xdr:graphicFrame macro="">
      <xdr:nvGraphicFramePr>
        <xdr:cNvPr id="4" name="グラフ 3">
          <a:extLst>
            <a:ext uri="{FF2B5EF4-FFF2-40B4-BE49-F238E27FC236}">
              <a16:creationId xmlns:a16="http://schemas.microsoft.com/office/drawing/2014/main" id="{12BF6B8A-88F6-4606-A43A-85A6271EC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544287</xdr:colOff>
      <xdr:row>5</xdr:row>
      <xdr:rowOff>27215</xdr:rowOff>
    </xdr:from>
    <xdr:to>
      <xdr:col>14</xdr:col>
      <xdr:colOff>911679</xdr:colOff>
      <xdr:row>13</xdr:row>
      <xdr:rowOff>394608</xdr:rowOff>
    </xdr:to>
    <xdr:graphicFrame macro="">
      <xdr:nvGraphicFramePr>
        <xdr:cNvPr id="5" name="グラフ 4">
          <a:extLst>
            <a:ext uri="{FF2B5EF4-FFF2-40B4-BE49-F238E27FC236}">
              <a16:creationId xmlns:a16="http://schemas.microsoft.com/office/drawing/2014/main" id="{9A324CD9-B59B-4BFF-B27B-67D3079442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68036</xdr:colOff>
      <xdr:row>21</xdr:row>
      <xdr:rowOff>95250</xdr:rowOff>
    </xdr:from>
    <xdr:to>
      <xdr:col>0</xdr:col>
      <xdr:colOff>890762</xdr:colOff>
      <xdr:row>22</xdr:row>
      <xdr:rowOff>217715</xdr:rowOff>
    </xdr:to>
    <xdr:pic>
      <xdr:nvPicPr>
        <xdr:cNvPr id="6" name="図 5" descr="「ワンポイントアドバイス」の写真素材 | 13,613件の無料イラスト画像 | Adobe Stock">
          <a:extLst>
            <a:ext uri="{FF2B5EF4-FFF2-40B4-BE49-F238E27FC236}">
              <a16:creationId xmlns:a16="http://schemas.microsoft.com/office/drawing/2014/main" id="{1F354600-169F-4D66-9D36-D1106C82DF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8036" y="8696325"/>
          <a:ext cx="822726" cy="532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68036</xdr:colOff>
      <xdr:row>21</xdr:row>
      <xdr:rowOff>136071</xdr:rowOff>
    </xdr:from>
    <xdr:to>
      <xdr:col>8</xdr:col>
      <xdr:colOff>890762</xdr:colOff>
      <xdr:row>22</xdr:row>
      <xdr:rowOff>258536</xdr:rowOff>
    </xdr:to>
    <xdr:pic>
      <xdr:nvPicPr>
        <xdr:cNvPr id="7" name="図 6" descr="「ワンポイントアドバイス」の写真素材 | 13,613件の無料イラスト画像 | Adobe Stock">
          <a:extLst>
            <a:ext uri="{FF2B5EF4-FFF2-40B4-BE49-F238E27FC236}">
              <a16:creationId xmlns:a16="http://schemas.microsoft.com/office/drawing/2014/main" id="{49EA5B68-024C-424C-8A23-FC876617863A}"/>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535636" y="8737146"/>
          <a:ext cx="822726" cy="532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4A9DB-99A5-4297-956E-AB08CFB10BFC}">
  <sheetPr>
    <tabColor theme="5" tint="0.59999389629810485"/>
  </sheetPr>
  <dimension ref="A1:N8"/>
  <sheetViews>
    <sheetView view="pageBreakPreview" zoomScale="90" zoomScaleNormal="100" zoomScaleSheetLayoutView="90" workbookViewId="0">
      <selection activeCell="K5" sqref="K5:M5"/>
    </sheetView>
  </sheetViews>
  <sheetFormatPr defaultRowHeight="18" x14ac:dyDescent="0.45"/>
  <cols>
    <col min="1" max="1" width="8.69921875" style="127"/>
    <col min="11" max="13" width="6.3984375" customWidth="1"/>
    <col min="14" max="14" width="27.59765625" customWidth="1"/>
  </cols>
  <sheetData>
    <row r="1" spans="1:14" x14ac:dyDescent="0.45">
      <c r="A1" s="174"/>
      <c r="B1" s="498" t="s">
        <v>360</v>
      </c>
      <c r="C1" s="499"/>
      <c r="D1" s="499"/>
      <c r="E1" s="499"/>
      <c r="F1" s="499"/>
      <c r="G1" s="499"/>
      <c r="H1" s="499"/>
      <c r="I1" s="499"/>
      <c r="J1" s="500"/>
      <c r="K1" s="503" t="s">
        <v>367</v>
      </c>
      <c r="L1" s="503"/>
      <c r="M1" s="503"/>
    </row>
    <row r="2" spans="1:14" x14ac:dyDescent="0.45">
      <c r="A2" s="173">
        <v>1</v>
      </c>
      <c r="B2" s="502" t="s">
        <v>361</v>
      </c>
      <c r="C2" s="502"/>
      <c r="D2" s="502"/>
      <c r="E2" s="502"/>
      <c r="F2" s="502"/>
      <c r="G2" s="502"/>
      <c r="H2" s="502"/>
      <c r="I2" s="502"/>
      <c r="J2" s="502"/>
      <c r="K2" s="502">
        <f>②決算書概要!F41</f>
        <v>0</v>
      </c>
      <c r="L2" s="502"/>
      <c r="M2" s="502"/>
      <c r="N2" t="s">
        <v>368</v>
      </c>
    </row>
    <row r="3" spans="1:14" x14ac:dyDescent="0.45">
      <c r="A3" s="173">
        <v>2</v>
      </c>
      <c r="B3" s="502" t="s">
        <v>362</v>
      </c>
      <c r="C3" s="502"/>
      <c r="D3" s="502"/>
      <c r="E3" s="502"/>
      <c r="F3" s="502"/>
      <c r="G3" s="502"/>
      <c r="H3" s="502"/>
      <c r="I3" s="502"/>
      <c r="J3" s="502"/>
      <c r="K3" s="502">
        <f>②決算書概要!G41</f>
        <v>0</v>
      </c>
      <c r="L3" s="502"/>
      <c r="M3" s="502"/>
      <c r="N3" t="s">
        <v>368</v>
      </c>
    </row>
    <row r="4" spans="1:14" ht="54" x14ac:dyDescent="0.45">
      <c r="A4" s="173">
        <v>3</v>
      </c>
      <c r="B4" s="502" t="s">
        <v>488</v>
      </c>
      <c r="C4" s="502"/>
      <c r="D4" s="502"/>
      <c r="E4" s="502"/>
      <c r="F4" s="502"/>
      <c r="G4" s="502"/>
      <c r="H4" s="502"/>
      <c r="I4" s="502"/>
      <c r="J4" s="502"/>
      <c r="K4" s="502">
        <f>②決算書概要!L25-②決算書概要!H36</f>
        <v>0</v>
      </c>
      <c r="L4" s="502"/>
      <c r="M4" s="502"/>
      <c r="N4" s="439" t="s">
        <v>478</v>
      </c>
    </row>
    <row r="5" spans="1:14" x14ac:dyDescent="0.45">
      <c r="A5" s="173">
        <v>4</v>
      </c>
      <c r="B5" s="502" t="s">
        <v>363</v>
      </c>
      <c r="C5" s="502"/>
      <c r="D5" s="502"/>
      <c r="E5" s="502"/>
      <c r="F5" s="502"/>
      <c r="G5" s="502"/>
      <c r="H5" s="502"/>
      <c r="I5" s="502"/>
      <c r="J5" s="502"/>
      <c r="K5" s="501" t="b">
        <v>0</v>
      </c>
      <c r="L5" s="501"/>
      <c r="M5" s="501"/>
      <c r="N5" t="s">
        <v>369</v>
      </c>
    </row>
    <row r="6" spans="1:14" x14ac:dyDescent="0.45">
      <c r="A6" s="173">
        <v>5</v>
      </c>
      <c r="B6" s="502" t="s">
        <v>364</v>
      </c>
      <c r="C6" s="502"/>
      <c r="D6" s="502"/>
      <c r="E6" s="502"/>
      <c r="F6" s="502"/>
      <c r="G6" s="502"/>
      <c r="H6" s="502"/>
      <c r="I6" s="502"/>
      <c r="J6" s="502"/>
      <c r="K6" s="501" t="b">
        <v>0</v>
      </c>
      <c r="L6" s="501"/>
      <c r="M6" s="501"/>
      <c r="N6" t="s">
        <v>369</v>
      </c>
    </row>
    <row r="7" spans="1:14" x14ac:dyDescent="0.45">
      <c r="A7" s="173">
        <v>6</v>
      </c>
      <c r="B7" s="502" t="s">
        <v>365</v>
      </c>
      <c r="C7" s="502"/>
      <c r="D7" s="502"/>
      <c r="E7" s="502"/>
      <c r="F7" s="502"/>
      <c r="G7" s="502"/>
      <c r="H7" s="502"/>
      <c r="I7" s="502"/>
      <c r="J7" s="502"/>
      <c r="K7" s="501" t="b">
        <v>0</v>
      </c>
      <c r="L7" s="501"/>
      <c r="M7" s="501"/>
      <c r="N7" t="s">
        <v>369</v>
      </c>
    </row>
    <row r="8" spans="1:14" x14ac:dyDescent="0.45">
      <c r="A8" s="173">
        <v>7</v>
      </c>
      <c r="B8" s="502" t="s">
        <v>366</v>
      </c>
      <c r="C8" s="502"/>
      <c r="D8" s="502"/>
      <c r="E8" s="502"/>
      <c r="F8" s="502"/>
      <c r="G8" s="502"/>
      <c r="H8" s="502"/>
      <c r="I8" s="502"/>
      <c r="J8" s="502"/>
      <c r="K8" s="501" t="b">
        <v>0</v>
      </c>
      <c r="L8" s="501"/>
      <c r="M8" s="501"/>
      <c r="N8" t="s">
        <v>369</v>
      </c>
    </row>
  </sheetData>
  <sheetProtection algorithmName="SHA-512" hashValue="aHI5trW+TwxoCI7w8ABg4IJ7FOfrXAhwxDdpzSqiTOxqKtqY2G2fMli8zzZd4HdmHiRobji8Lol5n+Jb+y+7XA==" saltValue="O07JriOLc/6XpOHF942m8g==" spinCount="100000" sheet="1" objects="1" scenarios="1"/>
  <mergeCells count="16">
    <mergeCell ref="B1:J1"/>
    <mergeCell ref="K6:M6"/>
    <mergeCell ref="K7:M7"/>
    <mergeCell ref="K8:M8"/>
    <mergeCell ref="B2:J2"/>
    <mergeCell ref="B3:J3"/>
    <mergeCell ref="B4:J4"/>
    <mergeCell ref="B6:J6"/>
    <mergeCell ref="B5:J5"/>
    <mergeCell ref="B7:J7"/>
    <mergeCell ref="B8:J8"/>
    <mergeCell ref="K1:M1"/>
    <mergeCell ref="K2:M2"/>
    <mergeCell ref="K3:M3"/>
    <mergeCell ref="K4:M4"/>
    <mergeCell ref="K5:M5"/>
  </mergeCells>
  <phoneticPr fontId="3"/>
  <pageMargins left="0.7" right="0.7" top="0.75" bottom="0.75" header="0.3" footer="0.3"/>
  <pageSetup paperSize="8" scale="88" orientation="landscape" r:id="rId1"/>
  <colBreaks count="1" manualBreakCount="1">
    <brk id="14" max="13"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C300B-594D-4D69-874B-B99A428C2BFB}">
  <sheetPr>
    <tabColor theme="5" tint="0.59999389629810485"/>
    <pageSetUpPr fitToPage="1"/>
  </sheetPr>
  <dimension ref="A1:S90"/>
  <sheetViews>
    <sheetView view="pageBreakPreview" zoomScale="60" zoomScaleNormal="100" workbookViewId="0">
      <selection activeCell="J10" sqref="J10:P10"/>
    </sheetView>
  </sheetViews>
  <sheetFormatPr defaultColWidth="10" defaultRowHeight="30.75" customHeight="1" x14ac:dyDescent="0.45"/>
  <cols>
    <col min="1" max="1" width="10" customWidth="1"/>
    <col min="9" max="9" width="3.8984375" customWidth="1"/>
    <col min="13" max="14" width="10" customWidth="1"/>
  </cols>
  <sheetData>
    <row r="1" spans="1:19" ht="30.75" customHeight="1" x14ac:dyDescent="0.45">
      <c r="A1" s="643" t="s">
        <v>264</v>
      </c>
      <c r="B1" s="643"/>
      <c r="C1" s="643"/>
      <c r="D1" s="643"/>
      <c r="E1" s="643"/>
      <c r="F1" s="643"/>
      <c r="G1" s="643"/>
      <c r="H1" s="643"/>
      <c r="I1" s="643"/>
      <c r="J1" s="643"/>
      <c r="K1" s="643"/>
      <c r="L1" s="643"/>
      <c r="M1" s="643"/>
      <c r="N1" s="643"/>
      <c r="O1" s="643"/>
      <c r="P1" s="643"/>
      <c r="Q1" s="643"/>
      <c r="R1" s="643"/>
      <c r="S1" s="643"/>
    </row>
    <row r="2" spans="1:19" ht="30.75" customHeight="1" thickBot="1" x14ac:dyDescent="0.5">
      <c r="A2" s="738" t="s">
        <v>266</v>
      </c>
      <c r="B2" s="738"/>
      <c r="C2" s="738"/>
      <c r="D2" s="738"/>
      <c r="E2" s="738"/>
      <c r="F2" s="738"/>
      <c r="G2" s="738"/>
      <c r="H2" s="738"/>
      <c r="J2" s="747" t="s">
        <v>185</v>
      </c>
      <c r="K2" s="747"/>
      <c r="L2" s="747"/>
      <c r="M2" s="747" t="s">
        <v>186</v>
      </c>
      <c r="N2" s="747"/>
      <c r="O2" s="747"/>
      <c r="P2" s="747"/>
      <c r="Q2" s="747" t="s">
        <v>187</v>
      </c>
      <c r="R2" s="747"/>
    </row>
    <row r="3" spans="1:19" ht="30.75" customHeight="1" thickTop="1" thickBot="1" x14ac:dyDescent="0.5">
      <c r="A3" s="739" t="s">
        <v>184</v>
      </c>
      <c r="B3" s="740"/>
      <c r="C3" s="740"/>
      <c r="D3" s="740"/>
      <c r="E3" s="740"/>
      <c r="F3" s="740"/>
      <c r="G3" s="740"/>
      <c r="H3" s="740"/>
      <c r="J3" s="755" t="s">
        <v>188</v>
      </c>
      <c r="K3" s="756"/>
      <c r="L3" s="756"/>
      <c r="M3" s="756"/>
      <c r="N3" s="756"/>
      <c r="O3" s="756"/>
      <c r="P3" s="756"/>
      <c r="Q3" s="756"/>
      <c r="R3" s="757"/>
    </row>
    <row r="4" spans="1:19" ht="30.75" customHeight="1" thickTop="1" x14ac:dyDescent="0.45">
      <c r="A4" s="740"/>
      <c r="B4" s="740"/>
      <c r="C4" s="740"/>
      <c r="D4" s="740"/>
      <c r="E4" s="740"/>
      <c r="F4" s="740"/>
      <c r="G4" s="740"/>
      <c r="H4" s="740"/>
      <c r="J4" s="751" t="s">
        <v>356</v>
      </c>
      <c r="K4" s="751"/>
      <c r="L4" s="751"/>
      <c r="M4" s="749" t="s">
        <v>189</v>
      </c>
      <c r="N4" s="749"/>
      <c r="O4" s="749"/>
      <c r="P4" s="749"/>
      <c r="Q4" s="750">
        <f>②決算書概要!L25/10000</f>
        <v>0</v>
      </c>
      <c r="R4" s="750"/>
    </row>
    <row r="5" spans="1:19" ht="30.75" customHeight="1" x14ac:dyDescent="0.45">
      <c r="A5" s="740"/>
      <c r="B5" s="740"/>
      <c r="C5" s="740"/>
      <c r="D5" s="740"/>
      <c r="E5" s="740"/>
      <c r="F5" s="740"/>
      <c r="G5" s="740"/>
      <c r="H5" s="740"/>
      <c r="J5" s="746" t="s">
        <v>68</v>
      </c>
      <c r="K5" s="746"/>
      <c r="L5" s="746"/>
      <c r="M5" s="745" t="s">
        <v>189</v>
      </c>
      <c r="N5" s="745"/>
      <c r="O5" s="745"/>
      <c r="P5" s="745"/>
      <c r="Q5" s="748">
        <f>②決算書概要!R28/10000</f>
        <v>0</v>
      </c>
      <c r="R5" s="748"/>
    </row>
    <row r="6" spans="1:19" ht="30.75" customHeight="1" x14ac:dyDescent="0.45">
      <c r="J6" s="746" t="s">
        <v>190</v>
      </c>
      <c r="K6" s="746"/>
      <c r="L6" s="746"/>
      <c r="M6" s="745" t="s">
        <v>191</v>
      </c>
      <c r="N6" s="745"/>
      <c r="O6" s="745"/>
      <c r="P6" s="745"/>
      <c r="Q6" s="748">
        <f>(②決算書概要!B9-②決算書概要!C9)/10000</f>
        <v>0</v>
      </c>
      <c r="R6" s="748"/>
    </row>
    <row r="7" spans="1:19" ht="30.75" customHeight="1" x14ac:dyDescent="0.45">
      <c r="J7" s="746" t="s">
        <v>192</v>
      </c>
      <c r="K7" s="746"/>
      <c r="L7" s="746"/>
      <c r="M7" s="745" t="s">
        <v>193</v>
      </c>
      <c r="N7" s="745"/>
      <c r="O7" s="745"/>
      <c r="P7" s="745"/>
      <c r="Q7" s="748">
        <f>(②決算書概要!G6-②決算書概要!F6)/10000</f>
        <v>0</v>
      </c>
      <c r="R7" s="748"/>
    </row>
    <row r="8" spans="1:19" ht="30.75" customHeight="1" x14ac:dyDescent="0.45">
      <c r="J8" s="746" t="s">
        <v>194</v>
      </c>
      <c r="K8" s="746"/>
      <c r="L8" s="746"/>
      <c r="M8" s="745" t="s">
        <v>195</v>
      </c>
      <c r="N8" s="745"/>
      <c r="O8" s="745"/>
      <c r="P8" s="745"/>
      <c r="Q8" s="748">
        <f>(②決算書概要!B14-②決算書概要!C14)/10000</f>
        <v>0</v>
      </c>
      <c r="R8" s="748"/>
    </row>
    <row r="9" spans="1:19" ht="30.75" customHeight="1" x14ac:dyDescent="0.45">
      <c r="J9" s="746" t="s">
        <v>196</v>
      </c>
      <c r="K9" s="746"/>
      <c r="L9" s="746"/>
      <c r="M9" s="745" t="s">
        <v>197</v>
      </c>
      <c r="N9" s="745"/>
      <c r="O9" s="745"/>
      <c r="P9" s="745"/>
      <c r="Q9" s="748">
        <f>(②決算書概要!B19-②決算書概要!C19)/10000+(②決算書概要!G7+②決算書概要!G8+②決算書概要!G9+②決算書概要!G10+②決算書概要!G11+②決算書概要!G14-②決算書概要!F7-②決算書概要!F8-②決算書概要!F9-②決算書概要!F10-②決算書概要!F11-②決算書概要!F14)/10000</f>
        <v>0</v>
      </c>
      <c r="R9" s="748"/>
    </row>
    <row r="10" spans="1:19" ht="30.75" customHeight="1" thickBot="1" x14ac:dyDescent="0.5">
      <c r="J10" s="762" t="s">
        <v>198</v>
      </c>
      <c r="K10" s="762"/>
      <c r="L10" s="762"/>
      <c r="M10" s="762"/>
      <c r="N10" s="762"/>
      <c r="O10" s="762"/>
      <c r="P10" s="762"/>
      <c r="Q10" s="768">
        <f>SUM(Q4:R9)</f>
        <v>0</v>
      </c>
      <c r="R10" s="768"/>
    </row>
    <row r="11" spans="1:19" ht="30.75" customHeight="1" thickTop="1" thickBot="1" x14ac:dyDescent="0.5">
      <c r="J11" s="770" t="s">
        <v>199</v>
      </c>
      <c r="K11" s="771"/>
      <c r="L11" s="771"/>
      <c r="M11" s="771"/>
      <c r="N11" s="771"/>
      <c r="O11" s="771"/>
      <c r="P11" s="771"/>
      <c r="Q11" s="771"/>
      <c r="R11" s="772"/>
    </row>
    <row r="12" spans="1:19" ht="30.75" customHeight="1" thickTop="1" x14ac:dyDescent="0.45">
      <c r="J12" s="751" t="s">
        <v>215</v>
      </c>
      <c r="K12" s="751"/>
      <c r="L12" s="751"/>
      <c r="M12" s="763" t="s">
        <v>355</v>
      </c>
      <c r="N12" s="763"/>
      <c r="O12" s="763"/>
      <c r="P12" s="763"/>
      <c r="Q12" s="769">
        <f>(②決算書概要!B25-②決算書概要!C25)/10000-②決算書概要!R28/10000</f>
        <v>0</v>
      </c>
      <c r="R12" s="769"/>
    </row>
    <row r="13" spans="1:19" ht="30.75" customHeight="1" x14ac:dyDescent="0.45">
      <c r="J13" s="746" t="s">
        <v>214</v>
      </c>
      <c r="K13" s="746"/>
      <c r="L13" s="746"/>
      <c r="M13" s="764" t="s">
        <v>357</v>
      </c>
      <c r="N13" s="764"/>
      <c r="O13" s="764"/>
      <c r="P13" s="764"/>
      <c r="Q13" s="748">
        <f>(②決算書概要!B28-②決算書概要!C28)/10000</f>
        <v>0</v>
      </c>
      <c r="R13" s="748"/>
    </row>
    <row r="14" spans="1:19" ht="30.75" customHeight="1" x14ac:dyDescent="0.45">
      <c r="J14" s="746" t="s">
        <v>200</v>
      </c>
      <c r="K14" s="746"/>
      <c r="L14" s="746"/>
      <c r="M14" s="745" t="s">
        <v>197</v>
      </c>
      <c r="N14" s="745"/>
      <c r="O14" s="745"/>
      <c r="P14" s="745"/>
      <c r="Q14" s="748">
        <f>(②決算書概要!B35-②決算書概要!C35)/10000+(②決算書概要!B10-②決算書概要!C10)/10000</f>
        <v>0</v>
      </c>
      <c r="R14" s="748"/>
    </row>
    <row r="15" spans="1:19" ht="30.75" customHeight="1" thickBot="1" x14ac:dyDescent="0.5">
      <c r="J15" s="752" t="s">
        <v>201</v>
      </c>
      <c r="K15" s="753"/>
      <c r="L15" s="753"/>
      <c r="M15" s="753"/>
      <c r="N15" s="753"/>
      <c r="O15" s="753"/>
      <c r="P15" s="754"/>
      <c r="Q15" s="765">
        <f>SUM(Q12:R14)</f>
        <v>0</v>
      </c>
      <c r="R15" s="765"/>
    </row>
    <row r="16" spans="1:19" ht="30.75" customHeight="1" thickTop="1" thickBot="1" x14ac:dyDescent="0.5">
      <c r="J16" s="773" t="s">
        <v>202</v>
      </c>
      <c r="K16" s="774"/>
      <c r="L16" s="774"/>
      <c r="M16" s="774"/>
      <c r="N16" s="774"/>
      <c r="O16" s="774"/>
      <c r="P16" s="774"/>
      <c r="Q16" s="774"/>
      <c r="R16" s="775"/>
    </row>
    <row r="17" spans="2:19" ht="30.75" customHeight="1" thickTop="1" x14ac:dyDescent="0.45">
      <c r="J17" s="751" t="s">
        <v>203</v>
      </c>
      <c r="K17" s="751"/>
      <c r="L17" s="751"/>
      <c r="M17" s="749" t="s">
        <v>204</v>
      </c>
      <c r="N17" s="749"/>
      <c r="O17" s="749"/>
      <c r="P17" s="749"/>
      <c r="Q17" s="766">
        <f>(②決算書概要!H12+②決算書概要!H13+②決算書概要!H17+②決算書概要!H18)/10000</f>
        <v>0</v>
      </c>
      <c r="R17" s="766"/>
    </row>
    <row r="18" spans="2:19" ht="30.75" customHeight="1" x14ac:dyDescent="0.45">
      <c r="J18" s="746" t="s">
        <v>218</v>
      </c>
      <c r="K18" s="746"/>
      <c r="L18" s="746"/>
      <c r="M18" s="745" t="s">
        <v>212</v>
      </c>
      <c r="N18" s="745"/>
      <c r="O18" s="745"/>
      <c r="P18" s="745"/>
      <c r="Q18" s="767">
        <f>(②決算書概要!H23+②決算書概要!H24+②決算書概要!H26)/10000</f>
        <v>0</v>
      </c>
      <c r="R18" s="767"/>
    </row>
    <row r="19" spans="2:19" ht="30.75" customHeight="1" x14ac:dyDescent="0.45">
      <c r="J19" s="746" t="s">
        <v>205</v>
      </c>
      <c r="K19" s="746"/>
      <c r="L19" s="746"/>
      <c r="M19" s="745" t="s">
        <v>197</v>
      </c>
      <c r="N19" s="745"/>
      <c r="O19" s="745"/>
      <c r="P19" s="745"/>
      <c r="Q19" s="767">
        <f>(②決算書概要!H19+②決算書概要!H20)/10000</f>
        <v>0</v>
      </c>
      <c r="R19" s="767"/>
    </row>
    <row r="20" spans="2:19" ht="30.75" customHeight="1" x14ac:dyDescent="0.45">
      <c r="J20" s="758" t="s">
        <v>206</v>
      </c>
      <c r="K20" s="759"/>
      <c r="L20" s="759"/>
      <c r="M20" s="759"/>
      <c r="N20" s="759"/>
      <c r="O20" s="759"/>
      <c r="P20" s="760"/>
      <c r="Q20" s="761">
        <f>SUM(Q17:R19)</f>
        <v>0</v>
      </c>
      <c r="R20" s="761"/>
    </row>
    <row r="21" spans="2:19" ht="30.75" customHeight="1" x14ac:dyDescent="0.45">
      <c r="J21" s="746" t="s">
        <v>207</v>
      </c>
      <c r="K21" s="746"/>
      <c r="L21" s="746"/>
      <c r="M21" s="745" t="s">
        <v>213</v>
      </c>
      <c r="N21" s="745"/>
      <c r="O21" s="745"/>
      <c r="P21" s="745"/>
      <c r="Q21" s="767">
        <f>Q10+Q15+Q20</f>
        <v>0</v>
      </c>
      <c r="R21" s="767"/>
    </row>
    <row r="22" spans="2:19" ht="30.75" customHeight="1" x14ac:dyDescent="0.45">
      <c r="J22" s="746" t="s">
        <v>208</v>
      </c>
      <c r="K22" s="746"/>
      <c r="L22" s="746"/>
      <c r="M22" s="745" t="s">
        <v>209</v>
      </c>
      <c r="N22" s="745"/>
      <c r="O22" s="745"/>
      <c r="P22" s="745"/>
      <c r="Q22" s="767">
        <f>②決算書概要!B6/10000</f>
        <v>0</v>
      </c>
      <c r="R22" s="767"/>
    </row>
    <row r="23" spans="2:19" ht="30.75" customHeight="1" x14ac:dyDescent="0.45">
      <c r="J23" s="746" t="s">
        <v>210</v>
      </c>
      <c r="K23" s="746"/>
      <c r="L23" s="746"/>
      <c r="M23" s="745" t="s">
        <v>211</v>
      </c>
      <c r="N23" s="745"/>
      <c r="O23" s="745"/>
      <c r="P23" s="745"/>
      <c r="Q23" s="767">
        <f>Q21+Q22</f>
        <v>0</v>
      </c>
      <c r="R23" s="767"/>
    </row>
    <row r="24" spans="2:19" ht="30.75" customHeight="1" x14ac:dyDescent="0.45">
      <c r="E24" s="82"/>
      <c r="F24" s="82"/>
      <c r="G24" s="82"/>
    </row>
    <row r="25" spans="2:19" ht="30.75" customHeight="1" x14ac:dyDescent="0.45">
      <c r="O25" s="777" t="s">
        <v>216</v>
      </c>
      <c r="P25" s="778"/>
      <c r="Q25" s="776">
        <f>Q23-②決算書概要!C6/10000</f>
        <v>0</v>
      </c>
      <c r="R25" s="776"/>
      <c r="S25" t="s">
        <v>217</v>
      </c>
    </row>
    <row r="26" spans="2:19" ht="30.75" customHeight="1" x14ac:dyDescent="0.45">
      <c r="B26" s="133" t="s">
        <v>219</v>
      </c>
      <c r="C26" s="135">
        <f>C27+C28+C29</f>
        <v>0</v>
      </c>
      <c r="D26" s="137"/>
    </row>
    <row r="27" spans="2:19" ht="30.75" customHeight="1" x14ac:dyDescent="0.45">
      <c r="B27" s="134" t="str">
        <f>J3</f>
        <v>営業活動によるキャッシュフロー</v>
      </c>
      <c r="C27" s="135">
        <f>Q10</f>
        <v>0</v>
      </c>
      <c r="D27" s="137"/>
    </row>
    <row r="28" spans="2:19" ht="30.75" customHeight="1" x14ac:dyDescent="0.45">
      <c r="B28" s="133" t="str">
        <f>J11</f>
        <v>投資活動によるキャッシュフロー</v>
      </c>
      <c r="C28" s="135">
        <f>Q15</f>
        <v>0</v>
      </c>
      <c r="D28" s="137"/>
    </row>
    <row r="29" spans="2:19" ht="30.75" customHeight="1" x14ac:dyDescent="0.45">
      <c r="B29" s="133" t="str">
        <f>J16</f>
        <v>財務活動によるキャッシュフロー</v>
      </c>
      <c r="C29" s="136">
        <f>Q20</f>
        <v>0</v>
      </c>
      <c r="D29" s="137"/>
    </row>
    <row r="30" spans="2:19" ht="30.75" customHeight="1" x14ac:dyDescent="0.45">
      <c r="B30" s="129"/>
    </row>
    <row r="31" spans="2:19" ht="30.75" customHeight="1" x14ac:dyDescent="0.45">
      <c r="B31" s="129"/>
    </row>
    <row r="32" spans="2:19" ht="30.75" customHeight="1" x14ac:dyDescent="0.45">
      <c r="B32" s="129"/>
    </row>
    <row r="33" spans="2:2" ht="30.75" customHeight="1" x14ac:dyDescent="0.45">
      <c r="B33" s="129"/>
    </row>
    <row r="34" spans="2:2" ht="30.75" customHeight="1" x14ac:dyDescent="0.45">
      <c r="B34" s="122"/>
    </row>
    <row r="35" spans="2:2" ht="30.75" customHeight="1" x14ac:dyDescent="0.45">
      <c r="B35" s="129"/>
    </row>
    <row r="36" spans="2:2" ht="30.75" customHeight="1" x14ac:dyDescent="0.45">
      <c r="B36" s="129"/>
    </row>
    <row r="37" spans="2:2" ht="30.75" customHeight="1" x14ac:dyDescent="0.45">
      <c r="B37" s="129"/>
    </row>
    <row r="38" spans="2:2" ht="30.75" customHeight="1" x14ac:dyDescent="0.45">
      <c r="B38" s="122"/>
    </row>
    <row r="39" spans="2:2" ht="30.75" customHeight="1" x14ac:dyDescent="0.45">
      <c r="B39" s="130"/>
    </row>
    <row r="40" spans="2:2" ht="30.75" customHeight="1" x14ac:dyDescent="0.45">
      <c r="B40" s="131"/>
    </row>
    <row r="41" spans="2:2" ht="30.75" customHeight="1" x14ac:dyDescent="0.45">
      <c r="B41" s="132"/>
    </row>
    <row r="42" spans="2:2" ht="30.75" customHeight="1" x14ac:dyDescent="0.45">
      <c r="B42" s="132"/>
    </row>
    <row r="43" spans="2:2" ht="30.75" customHeight="1" x14ac:dyDescent="0.45">
      <c r="B43" s="131"/>
    </row>
    <row r="44" spans="2:2" ht="30.75" customHeight="1" x14ac:dyDescent="0.45">
      <c r="B44" s="132"/>
    </row>
    <row r="45" spans="2:2" ht="30.75" customHeight="1" x14ac:dyDescent="0.45">
      <c r="B45" s="131"/>
    </row>
    <row r="46" spans="2:2" ht="30.75" customHeight="1" x14ac:dyDescent="0.45">
      <c r="B46" s="132"/>
    </row>
    <row r="47" spans="2:2" ht="30.75" customHeight="1" x14ac:dyDescent="0.45">
      <c r="B47" s="132"/>
    </row>
    <row r="48" spans="2:2" ht="30.75" customHeight="1" x14ac:dyDescent="0.45">
      <c r="B48" s="131"/>
    </row>
    <row r="49" spans="2:2" ht="30.75" customHeight="1" x14ac:dyDescent="0.45">
      <c r="B49" s="132"/>
    </row>
    <row r="50" spans="2:2" ht="30.75" customHeight="1" x14ac:dyDescent="0.45">
      <c r="B50" s="132"/>
    </row>
    <row r="51" spans="2:2" ht="30.75" customHeight="1" x14ac:dyDescent="0.45">
      <c r="B51" s="129"/>
    </row>
    <row r="52" spans="2:2" ht="30.75" customHeight="1" x14ac:dyDescent="0.45">
      <c r="B52" s="129"/>
    </row>
    <row r="53" spans="2:2" ht="30.75" customHeight="1" x14ac:dyDescent="0.45">
      <c r="B53" s="129"/>
    </row>
    <row r="54" spans="2:2" ht="30.75" customHeight="1" x14ac:dyDescent="0.45">
      <c r="B54" s="122"/>
    </row>
    <row r="55" spans="2:2" ht="30.75" customHeight="1" x14ac:dyDescent="0.45">
      <c r="B55" s="129"/>
    </row>
    <row r="56" spans="2:2" ht="30.75" customHeight="1" x14ac:dyDescent="0.45">
      <c r="B56" s="129"/>
    </row>
    <row r="57" spans="2:2" ht="30.75" customHeight="1" x14ac:dyDescent="0.45">
      <c r="B57" s="129"/>
    </row>
    <row r="58" spans="2:2" ht="30.75" customHeight="1" x14ac:dyDescent="0.45">
      <c r="B58" s="122"/>
    </row>
    <row r="59" spans="2:2" ht="30.75" customHeight="1" x14ac:dyDescent="0.45">
      <c r="B59" s="130"/>
    </row>
    <row r="60" spans="2:2" ht="30.75" customHeight="1" x14ac:dyDescent="0.45">
      <c r="B60" s="131"/>
    </row>
    <row r="61" spans="2:2" ht="30.75" customHeight="1" x14ac:dyDescent="0.45">
      <c r="B61" s="132"/>
    </row>
    <row r="62" spans="2:2" ht="30.75" customHeight="1" x14ac:dyDescent="0.45">
      <c r="B62" s="131"/>
    </row>
    <row r="63" spans="2:2" ht="30.75" customHeight="1" x14ac:dyDescent="0.45">
      <c r="B63" s="132"/>
    </row>
    <row r="64" spans="2:2" ht="30.75" customHeight="1" x14ac:dyDescent="0.45">
      <c r="B64" s="131"/>
    </row>
    <row r="65" spans="2:2" ht="30.75" customHeight="1" x14ac:dyDescent="0.45">
      <c r="B65" s="132"/>
    </row>
    <row r="66" spans="2:2" ht="30.75" customHeight="1" x14ac:dyDescent="0.45">
      <c r="B66" s="131"/>
    </row>
    <row r="67" spans="2:2" ht="30.75" customHeight="1" x14ac:dyDescent="0.45">
      <c r="B67" s="132"/>
    </row>
    <row r="68" spans="2:2" ht="30.75" customHeight="1" x14ac:dyDescent="0.45">
      <c r="B68" s="131"/>
    </row>
    <row r="69" spans="2:2" ht="30.75" customHeight="1" x14ac:dyDescent="0.45">
      <c r="B69" s="132"/>
    </row>
    <row r="70" spans="2:2" ht="30.75" customHeight="1" x14ac:dyDescent="0.45">
      <c r="B70" s="129"/>
    </row>
    <row r="71" spans="2:2" ht="30.75" customHeight="1" x14ac:dyDescent="0.45">
      <c r="B71" s="129"/>
    </row>
    <row r="72" spans="2:2" ht="30.75" customHeight="1" x14ac:dyDescent="0.45">
      <c r="B72" s="129"/>
    </row>
    <row r="73" spans="2:2" ht="30.75" customHeight="1" x14ac:dyDescent="0.45">
      <c r="B73" s="122"/>
    </row>
    <row r="74" spans="2:2" ht="30.75" customHeight="1" x14ac:dyDescent="0.45">
      <c r="B74" s="129"/>
    </row>
    <row r="75" spans="2:2" ht="30.75" customHeight="1" x14ac:dyDescent="0.45">
      <c r="B75" s="129"/>
    </row>
    <row r="76" spans="2:2" ht="30.75" customHeight="1" x14ac:dyDescent="0.45">
      <c r="B76" s="129"/>
    </row>
    <row r="77" spans="2:2" ht="30.75" customHeight="1" x14ac:dyDescent="0.45">
      <c r="B77" s="122"/>
    </row>
    <row r="78" spans="2:2" ht="30.75" customHeight="1" x14ac:dyDescent="0.45">
      <c r="B78" s="130"/>
    </row>
    <row r="79" spans="2:2" ht="30.75" customHeight="1" x14ac:dyDescent="0.45">
      <c r="B79" s="131"/>
    </row>
    <row r="80" spans="2:2" ht="30.75" customHeight="1" x14ac:dyDescent="0.45">
      <c r="B80" s="132"/>
    </row>
    <row r="81" spans="2:2" ht="30.75" customHeight="1" x14ac:dyDescent="0.45">
      <c r="B81" s="131"/>
    </row>
    <row r="82" spans="2:2" ht="30.75" customHeight="1" x14ac:dyDescent="0.45">
      <c r="B82" s="132"/>
    </row>
    <row r="83" spans="2:2" ht="30.75" customHeight="1" x14ac:dyDescent="0.45">
      <c r="B83" s="131"/>
    </row>
    <row r="84" spans="2:2" ht="30.75" customHeight="1" x14ac:dyDescent="0.45">
      <c r="B84" s="132"/>
    </row>
    <row r="85" spans="2:2" ht="30.75" customHeight="1" x14ac:dyDescent="0.45">
      <c r="B85" s="131"/>
    </row>
    <row r="86" spans="2:2" ht="30.75" customHeight="1" x14ac:dyDescent="0.45">
      <c r="B86" s="132"/>
    </row>
    <row r="87" spans="2:2" ht="30.75" customHeight="1" x14ac:dyDescent="0.45">
      <c r="B87" s="131"/>
    </row>
    <row r="88" spans="2:2" ht="30.75" customHeight="1" x14ac:dyDescent="0.45">
      <c r="B88" s="132"/>
    </row>
    <row r="89" spans="2:2" ht="30.75" customHeight="1" x14ac:dyDescent="0.45">
      <c r="B89" s="131"/>
    </row>
    <row r="90" spans="2:2" ht="30.75" customHeight="1" x14ac:dyDescent="0.45">
      <c r="B90" s="132"/>
    </row>
  </sheetData>
  <sheetProtection algorithmName="SHA-512" hashValue="tICu1qnm3BahuNK2umuIH4dpj1JSH/3AfMSOhjLIs9Emn2RtIboZQUoFUYUOLYD9k0UgF5UvVDq/n6LxHqStcQ==" saltValue="q0v0YR180JD1z4yuLlC1tQ==" spinCount="100000" sheet="1" objects="1" scenarios="1" formatCells="0" formatColumns="0" formatRows="0"/>
  <mergeCells count="62">
    <mergeCell ref="Q25:R25"/>
    <mergeCell ref="O25:P25"/>
    <mergeCell ref="M21:P21"/>
    <mergeCell ref="M22:P22"/>
    <mergeCell ref="M23:P23"/>
    <mergeCell ref="Q21:R21"/>
    <mergeCell ref="Q22:R22"/>
    <mergeCell ref="Q23:R23"/>
    <mergeCell ref="Q15:R15"/>
    <mergeCell ref="Q17:R17"/>
    <mergeCell ref="Q18:R18"/>
    <mergeCell ref="Q19:R19"/>
    <mergeCell ref="Q8:R8"/>
    <mergeCell ref="Q9:R9"/>
    <mergeCell ref="Q10:R10"/>
    <mergeCell ref="Q12:R12"/>
    <mergeCell ref="Q13:R13"/>
    <mergeCell ref="J11:R11"/>
    <mergeCell ref="J16:R16"/>
    <mergeCell ref="M14:P14"/>
    <mergeCell ref="M17:P17"/>
    <mergeCell ref="M18:P18"/>
    <mergeCell ref="M19:P19"/>
    <mergeCell ref="M8:P8"/>
    <mergeCell ref="J21:L21"/>
    <mergeCell ref="J22:L22"/>
    <mergeCell ref="J23:L23"/>
    <mergeCell ref="M7:P7"/>
    <mergeCell ref="M2:P2"/>
    <mergeCell ref="J17:L17"/>
    <mergeCell ref="J18:L18"/>
    <mergeCell ref="J19:L19"/>
    <mergeCell ref="J15:P15"/>
    <mergeCell ref="J3:R3"/>
    <mergeCell ref="J20:P20"/>
    <mergeCell ref="Q20:R20"/>
    <mergeCell ref="M9:P9"/>
    <mergeCell ref="J10:P10"/>
    <mergeCell ref="M12:P12"/>
    <mergeCell ref="M13:P13"/>
    <mergeCell ref="Q7:R7"/>
    <mergeCell ref="J14:L14"/>
    <mergeCell ref="J7:L7"/>
    <mergeCell ref="J8:L8"/>
    <mergeCell ref="J9:L9"/>
    <mergeCell ref="J12:L12"/>
    <mergeCell ref="J13:L13"/>
    <mergeCell ref="Q14:R14"/>
    <mergeCell ref="A1:S1"/>
    <mergeCell ref="A2:H2"/>
    <mergeCell ref="A3:H5"/>
    <mergeCell ref="M6:P6"/>
    <mergeCell ref="J6:L6"/>
    <mergeCell ref="Q2:R2"/>
    <mergeCell ref="Q5:R5"/>
    <mergeCell ref="Q6:R6"/>
    <mergeCell ref="J2:L2"/>
    <mergeCell ref="M4:P4"/>
    <mergeCell ref="M5:P5"/>
    <mergeCell ref="Q4:R4"/>
    <mergeCell ref="J4:L4"/>
    <mergeCell ref="J5:L5"/>
  </mergeCells>
  <phoneticPr fontId="3"/>
  <printOptions horizontalCentered="1" verticalCentered="1"/>
  <pageMargins left="0.11811023622047245" right="0.11811023622047245" top="0.15748031496062992" bottom="0.15748031496062992" header="0.11811023622047245" footer="0.11811023622047245"/>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91070-B9FE-4ED6-A439-DC0A29DF60BA}">
  <sheetPr>
    <tabColor theme="5" tint="0.59999389629810485"/>
    <pageSetUpPr fitToPage="1"/>
  </sheetPr>
  <dimension ref="A1:S40"/>
  <sheetViews>
    <sheetView view="pageBreakPreview" zoomScale="60" zoomScaleNormal="100" workbookViewId="0">
      <selection activeCell="M13" sqref="M13:M14"/>
    </sheetView>
  </sheetViews>
  <sheetFormatPr defaultColWidth="10" defaultRowHeight="30.75" customHeight="1" x14ac:dyDescent="0.45"/>
  <cols>
    <col min="1" max="1" width="10" customWidth="1"/>
    <col min="3" max="3" width="12.3984375" bestFit="1" customWidth="1"/>
    <col min="9" max="9" width="3.8984375" customWidth="1"/>
    <col min="13" max="14" width="10" customWidth="1"/>
  </cols>
  <sheetData>
    <row r="1" spans="1:19" ht="30.75" customHeight="1" x14ac:dyDescent="0.45">
      <c r="A1" s="643" t="s">
        <v>264</v>
      </c>
      <c r="B1" s="643"/>
      <c r="C1" s="643"/>
      <c r="D1" s="643"/>
      <c r="E1" s="643"/>
      <c r="F1" s="643"/>
      <c r="G1" s="643"/>
      <c r="H1" s="643"/>
      <c r="I1" s="643"/>
      <c r="J1" s="643"/>
      <c r="K1" s="643"/>
      <c r="L1" s="643"/>
      <c r="M1" s="643"/>
      <c r="N1" s="643"/>
      <c r="O1" s="643"/>
      <c r="P1" s="643"/>
      <c r="Q1" s="643"/>
      <c r="R1" s="643"/>
      <c r="S1" s="643"/>
    </row>
    <row r="2" spans="1:19" ht="30.75" customHeight="1" x14ac:dyDescent="0.45">
      <c r="A2" s="738" t="s">
        <v>266</v>
      </c>
      <c r="B2" s="738"/>
      <c r="C2" s="738"/>
      <c r="D2" s="738"/>
      <c r="E2" s="738"/>
      <c r="F2" s="738"/>
      <c r="G2" s="738"/>
      <c r="H2" s="738"/>
      <c r="J2" s="779" t="s">
        <v>220</v>
      </c>
      <c r="K2" s="779"/>
      <c r="L2" s="138" t="s">
        <v>221</v>
      </c>
      <c r="M2" s="138" t="s">
        <v>222</v>
      </c>
      <c r="N2" s="138" t="s">
        <v>223</v>
      </c>
      <c r="O2" s="779" t="s">
        <v>224</v>
      </c>
      <c r="P2" s="779"/>
      <c r="Q2" s="779"/>
      <c r="R2" s="779"/>
    </row>
    <row r="3" spans="1:19" ht="30.75" customHeight="1" x14ac:dyDescent="0.45">
      <c r="A3" s="739" t="s">
        <v>184</v>
      </c>
      <c r="B3" s="740"/>
      <c r="C3" s="740"/>
      <c r="D3" s="740"/>
      <c r="E3" s="740"/>
      <c r="F3" s="740"/>
      <c r="G3" s="740"/>
      <c r="H3" s="740"/>
      <c r="J3" s="783" t="s">
        <v>227</v>
      </c>
      <c r="K3" s="783"/>
      <c r="L3" s="782" t="s">
        <v>225</v>
      </c>
      <c r="M3" s="782" t="s">
        <v>243</v>
      </c>
      <c r="N3" s="782" t="s">
        <v>243</v>
      </c>
      <c r="O3" s="781" t="s">
        <v>242</v>
      </c>
      <c r="P3" s="781"/>
      <c r="Q3" s="781"/>
      <c r="R3" s="781"/>
    </row>
    <row r="4" spans="1:19" ht="30.75" customHeight="1" x14ac:dyDescent="0.45">
      <c r="A4" s="740"/>
      <c r="B4" s="740"/>
      <c r="C4" s="740"/>
      <c r="D4" s="740"/>
      <c r="E4" s="740"/>
      <c r="F4" s="740"/>
      <c r="G4" s="740"/>
      <c r="H4" s="740"/>
      <c r="J4" s="783"/>
      <c r="K4" s="783"/>
      <c r="L4" s="782"/>
      <c r="M4" s="782"/>
      <c r="N4" s="782"/>
      <c r="O4" s="781"/>
      <c r="P4" s="781"/>
      <c r="Q4" s="781"/>
      <c r="R4" s="781"/>
    </row>
    <row r="5" spans="1:19" ht="30.75" customHeight="1" x14ac:dyDescent="0.45">
      <c r="A5" s="740"/>
      <c r="B5" s="740"/>
      <c r="C5" s="740"/>
      <c r="D5" s="740"/>
      <c r="E5" s="740"/>
      <c r="F5" s="740"/>
      <c r="G5" s="740"/>
      <c r="H5" s="740"/>
      <c r="J5" s="780" t="s">
        <v>229</v>
      </c>
      <c r="K5" s="780"/>
      <c r="L5" s="782" t="s">
        <v>225</v>
      </c>
      <c r="M5" s="782" t="s">
        <v>243</v>
      </c>
      <c r="N5" s="782" t="s">
        <v>244</v>
      </c>
      <c r="O5" s="781" t="s">
        <v>246</v>
      </c>
      <c r="P5" s="781"/>
      <c r="Q5" s="781"/>
      <c r="R5" s="781"/>
    </row>
    <row r="6" spans="1:19" ht="30.75" customHeight="1" x14ac:dyDescent="0.45">
      <c r="J6" s="780"/>
      <c r="K6" s="780"/>
      <c r="L6" s="782"/>
      <c r="M6" s="782"/>
      <c r="N6" s="782"/>
      <c r="O6" s="781"/>
      <c r="P6" s="781"/>
      <c r="Q6" s="781"/>
      <c r="R6" s="781"/>
    </row>
    <row r="7" spans="1:19" ht="30.75" customHeight="1" x14ac:dyDescent="0.45">
      <c r="J7" s="780" t="s">
        <v>231</v>
      </c>
      <c r="K7" s="780"/>
      <c r="L7" s="782" t="s">
        <v>225</v>
      </c>
      <c r="M7" s="782" t="s">
        <v>244</v>
      </c>
      <c r="N7" s="782" t="s">
        <v>243</v>
      </c>
      <c r="O7" s="781" t="s">
        <v>245</v>
      </c>
      <c r="P7" s="781"/>
      <c r="Q7" s="781"/>
      <c r="R7" s="781"/>
    </row>
    <row r="8" spans="1:19" ht="30.75" customHeight="1" x14ac:dyDescent="0.45">
      <c r="J8" s="780"/>
      <c r="K8" s="780"/>
      <c r="L8" s="782"/>
      <c r="M8" s="782"/>
      <c r="N8" s="782"/>
      <c r="O8" s="781"/>
      <c r="P8" s="781"/>
      <c r="Q8" s="781"/>
      <c r="R8" s="781"/>
    </row>
    <row r="9" spans="1:19" ht="30.75" customHeight="1" x14ac:dyDescent="0.45">
      <c r="J9" s="780" t="s">
        <v>233</v>
      </c>
      <c r="K9" s="780"/>
      <c r="L9" s="782" t="s">
        <v>225</v>
      </c>
      <c r="M9" s="782" t="s">
        <v>244</v>
      </c>
      <c r="N9" s="782" t="s">
        <v>244</v>
      </c>
      <c r="O9" s="781" t="s">
        <v>247</v>
      </c>
      <c r="P9" s="781"/>
      <c r="Q9" s="781"/>
      <c r="R9" s="781"/>
    </row>
    <row r="10" spans="1:19" ht="30.75" customHeight="1" x14ac:dyDescent="0.45">
      <c r="J10" s="780"/>
      <c r="K10" s="780"/>
      <c r="L10" s="782"/>
      <c r="M10" s="782"/>
      <c r="N10" s="782"/>
      <c r="O10" s="781"/>
      <c r="P10" s="781"/>
      <c r="Q10" s="781"/>
      <c r="R10" s="781"/>
    </row>
    <row r="11" spans="1:19" ht="30.75" customHeight="1" x14ac:dyDescent="0.45">
      <c r="J11" s="780" t="s">
        <v>235</v>
      </c>
      <c r="K11" s="780"/>
      <c r="L11" s="782" t="s">
        <v>243</v>
      </c>
      <c r="M11" s="782" t="s">
        <v>243</v>
      </c>
      <c r="N11" s="782" t="s">
        <v>244</v>
      </c>
      <c r="O11" s="781" t="s">
        <v>248</v>
      </c>
      <c r="P11" s="781"/>
      <c r="Q11" s="781"/>
      <c r="R11" s="781"/>
    </row>
    <row r="12" spans="1:19" ht="30.75" customHeight="1" x14ac:dyDescent="0.45">
      <c r="J12" s="780"/>
      <c r="K12" s="780"/>
      <c r="L12" s="782"/>
      <c r="M12" s="782"/>
      <c r="N12" s="782"/>
      <c r="O12" s="781"/>
      <c r="P12" s="781"/>
      <c r="Q12" s="781"/>
      <c r="R12" s="781"/>
    </row>
    <row r="13" spans="1:19" ht="30.75" customHeight="1" x14ac:dyDescent="0.45">
      <c r="J13" s="780" t="s">
        <v>237</v>
      </c>
      <c r="K13" s="780"/>
      <c r="L13" s="782" t="s">
        <v>243</v>
      </c>
      <c r="M13" s="782" t="s">
        <v>244</v>
      </c>
      <c r="N13" s="782" t="s">
        <v>244</v>
      </c>
      <c r="O13" s="781" t="s">
        <v>249</v>
      </c>
      <c r="P13" s="781"/>
      <c r="Q13" s="781"/>
      <c r="R13" s="781"/>
    </row>
    <row r="14" spans="1:19" ht="30.75" customHeight="1" x14ac:dyDescent="0.45">
      <c r="J14" s="780"/>
      <c r="K14" s="780"/>
      <c r="L14" s="782"/>
      <c r="M14" s="782"/>
      <c r="N14" s="782"/>
      <c r="O14" s="781"/>
      <c r="P14" s="781"/>
      <c r="Q14" s="781"/>
      <c r="R14" s="781"/>
    </row>
    <row r="15" spans="1:19" ht="30.75" customHeight="1" x14ac:dyDescent="0.45">
      <c r="J15" s="780" t="s">
        <v>239</v>
      </c>
      <c r="K15" s="780"/>
      <c r="L15" s="782" t="s">
        <v>243</v>
      </c>
      <c r="M15" s="782" t="s">
        <v>243</v>
      </c>
      <c r="N15" s="782" t="s">
        <v>243</v>
      </c>
      <c r="O15" s="781" t="s">
        <v>250</v>
      </c>
      <c r="P15" s="781"/>
      <c r="Q15" s="781"/>
      <c r="R15" s="781"/>
    </row>
    <row r="16" spans="1:19" ht="30.75" customHeight="1" x14ac:dyDescent="0.45">
      <c r="J16" s="780"/>
      <c r="K16" s="780"/>
      <c r="L16" s="782"/>
      <c r="M16" s="782"/>
      <c r="N16" s="782"/>
      <c r="O16" s="781"/>
      <c r="P16" s="781"/>
      <c r="Q16" s="781"/>
      <c r="R16" s="781"/>
    </row>
    <row r="17" spans="2:18" ht="30.75" customHeight="1" x14ac:dyDescent="0.45">
      <c r="J17" s="780" t="s">
        <v>241</v>
      </c>
      <c r="K17" s="780"/>
      <c r="L17" s="782" t="s">
        <v>243</v>
      </c>
      <c r="M17" s="782" t="s">
        <v>244</v>
      </c>
      <c r="N17" s="782" t="s">
        <v>243</v>
      </c>
      <c r="O17" s="781" t="s">
        <v>251</v>
      </c>
      <c r="P17" s="781"/>
      <c r="Q17" s="781"/>
      <c r="R17" s="781"/>
    </row>
    <row r="18" spans="2:18" ht="30.75" customHeight="1" x14ac:dyDescent="0.45">
      <c r="J18" s="780"/>
      <c r="K18" s="780"/>
      <c r="L18" s="782"/>
      <c r="M18" s="782"/>
      <c r="N18" s="782"/>
      <c r="O18" s="781"/>
      <c r="P18" s="781"/>
      <c r="Q18" s="781"/>
      <c r="R18" s="781"/>
    </row>
    <row r="19" spans="2:18" ht="30.75" customHeight="1" thickBot="1" x14ac:dyDescent="0.5"/>
    <row r="20" spans="2:18" ht="30.75" customHeight="1" x14ac:dyDescent="0.45">
      <c r="J20" s="784" t="s">
        <v>252</v>
      </c>
      <c r="K20" s="785"/>
      <c r="L20" s="785"/>
      <c r="M20" s="786" t="str">
        <f>IF(J21="理想型", C33,
IF(J21="成長型", C34,
IF(J21="余裕型", C35,
IF(J21="資金過剰型", C36,
IF(J21="立て直し型", C37,
IF(J21="収支不一致型", C38,
IF(J21="危険型", C39,
IF(J21="停滞型", C40,
"タイプが未定義です"))))))))</f>
        <v>借入の見直しを行い、余剰資金を効率よく運用するために投資や借入返済に積極的に活用しましょう。</v>
      </c>
      <c r="N20" s="786"/>
      <c r="O20" s="786"/>
      <c r="P20" s="786"/>
      <c r="Q20" s="786"/>
      <c r="R20" s="787"/>
    </row>
    <row r="21" spans="2:18" ht="30.75" customHeight="1" x14ac:dyDescent="0.45">
      <c r="J21" s="793" t="str">
        <f>IF(AND(C27&gt;=0, C28&lt;0, C29&lt;0), "理想型",
   IF(AND(C27&gt;=0, C28&lt;0, C29&gt;=0), "成長型",
   IF(AND(C27&gt;=0, C28&gt;=0, C29&lt;0), "余裕型",
   IF(AND(C27&gt;=0, C28&gt;=0, C29&gt;=0), "資金過剰型",
   IF(AND(C27&lt;0, C28&lt;0, C29&gt;=0), "立て直し型",
   IF(AND(C27&lt;0, C28&gt;=0, C29&gt;=0), "収支不一致型",
   IF(AND(C27&lt;0, C28&lt;0, C29&lt;0), "危険型",
   IF(AND(C27&lt;0, C28&gt;=0, C29&lt;0), "停滞型",
   "分類不可"))))))))</f>
        <v>資金過剰型</v>
      </c>
      <c r="K21" s="794"/>
      <c r="L21" s="794"/>
      <c r="M21" s="788"/>
      <c r="N21" s="788"/>
      <c r="O21" s="788"/>
      <c r="P21" s="788"/>
      <c r="Q21" s="788"/>
      <c r="R21" s="789"/>
    </row>
    <row r="22" spans="2:18" ht="30.75" customHeight="1" thickBot="1" x14ac:dyDescent="0.5">
      <c r="J22" s="795"/>
      <c r="K22" s="796"/>
      <c r="L22" s="796"/>
      <c r="M22" s="790"/>
      <c r="N22" s="790"/>
      <c r="O22" s="790"/>
      <c r="P22" s="790"/>
      <c r="Q22" s="790"/>
      <c r="R22" s="791"/>
    </row>
    <row r="23" spans="2:18" ht="30.75" customHeight="1" x14ac:dyDescent="0.45">
      <c r="J23" s="152"/>
      <c r="K23" s="152"/>
      <c r="L23" s="152"/>
      <c r="M23" s="152"/>
      <c r="N23" s="152"/>
      <c r="O23" s="152"/>
      <c r="P23" s="152"/>
      <c r="Q23" s="152"/>
      <c r="R23" s="152"/>
    </row>
    <row r="24" spans="2:18" ht="30.75" customHeight="1" x14ac:dyDescent="0.45">
      <c r="E24" s="82"/>
      <c r="F24" s="82"/>
      <c r="G24" s="82"/>
    </row>
    <row r="26" spans="2:18" ht="30.75" customHeight="1" x14ac:dyDescent="0.45">
      <c r="B26" s="133" t="str">
        <f>⑥キャッシュフローの増減要因!B26</f>
        <v>現預金の増減</v>
      </c>
      <c r="C26" s="139">
        <f>⑥キャッシュフローの増減要因!C26</f>
        <v>0</v>
      </c>
    </row>
    <row r="27" spans="2:18" ht="30.75" customHeight="1" x14ac:dyDescent="0.45">
      <c r="B27" s="133" t="str">
        <f>⑥キャッシュフローの増減要因!B27</f>
        <v>営業活動によるキャッシュフロー</v>
      </c>
      <c r="C27" s="139">
        <f>⑥キャッシュフローの増減要因!C27</f>
        <v>0</v>
      </c>
    </row>
    <row r="28" spans="2:18" ht="30.75" customHeight="1" x14ac:dyDescent="0.45">
      <c r="B28" s="133" t="str">
        <f>⑥キャッシュフローの増減要因!B28</f>
        <v>投資活動によるキャッシュフロー</v>
      </c>
      <c r="C28" s="139">
        <f>⑥キャッシュフローの増減要因!$C$28</f>
        <v>0</v>
      </c>
    </row>
    <row r="29" spans="2:18" ht="30.75" customHeight="1" x14ac:dyDescent="0.45">
      <c r="B29" s="133" t="str">
        <f>⑥キャッシュフローの増減要因!B29</f>
        <v>財務活動によるキャッシュフロー</v>
      </c>
      <c r="C29" s="139">
        <f>⑥キャッシュフローの増減要因!C29</f>
        <v>0</v>
      </c>
    </row>
    <row r="32" spans="2:18" ht="30.75" customHeight="1" x14ac:dyDescent="0.45">
      <c r="B32" s="128" t="s">
        <v>220</v>
      </c>
      <c r="C32" s="797" t="s">
        <v>253</v>
      </c>
      <c r="D32" s="798"/>
      <c r="E32" s="798"/>
      <c r="F32" s="798"/>
      <c r="G32" s="798"/>
      <c r="H32" s="799"/>
    </row>
    <row r="33" spans="2:8" ht="138" customHeight="1" x14ac:dyDescent="0.45">
      <c r="B33" s="128" t="s">
        <v>226</v>
      </c>
      <c r="C33" s="792" t="s">
        <v>254</v>
      </c>
      <c r="D33" s="792"/>
      <c r="E33" s="792"/>
      <c r="F33" s="792"/>
      <c r="G33" s="792"/>
      <c r="H33" s="792"/>
    </row>
    <row r="34" spans="2:8" ht="138" customHeight="1" x14ac:dyDescent="0.45">
      <c r="B34" s="128" t="s">
        <v>228</v>
      </c>
      <c r="C34" s="792" t="s">
        <v>255</v>
      </c>
      <c r="D34" s="792"/>
      <c r="E34" s="792"/>
      <c r="F34" s="792"/>
      <c r="G34" s="792"/>
      <c r="H34" s="792"/>
    </row>
    <row r="35" spans="2:8" ht="119.25" customHeight="1" x14ac:dyDescent="0.45">
      <c r="B35" s="128" t="s">
        <v>230</v>
      </c>
      <c r="C35" s="792" t="s">
        <v>256</v>
      </c>
      <c r="D35" s="792"/>
      <c r="E35" s="792"/>
      <c r="F35" s="792"/>
      <c r="G35" s="792"/>
      <c r="H35" s="792"/>
    </row>
    <row r="36" spans="2:8" ht="119.25" customHeight="1" x14ac:dyDescent="0.45">
      <c r="B36" s="128" t="s">
        <v>232</v>
      </c>
      <c r="C36" s="792" t="s">
        <v>257</v>
      </c>
      <c r="D36" s="792"/>
      <c r="E36" s="792"/>
      <c r="F36" s="792"/>
      <c r="G36" s="792"/>
      <c r="H36" s="792"/>
    </row>
    <row r="37" spans="2:8" ht="119.25" customHeight="1" x14ac:dyDescent="0.45">
      <c r="B37" s="128" t="s">
        <v>234</v>
      </c>
      <c r="C37" s="792" t="s">
        <v>258</v>
      </c>
      <c r="D37" s="792"/>
      <c r="E37" s="792"/>
      <c r="F37" s="792"/>
      <c r="G37" s="792"/>
      <c r="H37" s="792"/>
    </row>
    <row r="38" spans="2:8" ht="119.25" customHeight="1" x14ac:dyDescent="0.45">
      <c r="B38" s="128" t="s">
        <v>236</v>
      </c>
      <c r="C38" s="792" t="s">
        <v>259</v>
      </c>
      <c r="D38" s="792"/>
      <c r="E38" s="792"/>
      <c r="F38" s="792"/>
      <c r="G38" s="792"/>
      <c r="H38" s="792"/>
    </row>
    <row r="39" spans="2:8" ht="138" customHeight="1" x14ac:dyDescent="0.45">
      <c r="B39" s="128" t="s">
        <v>238</v>
      </c>
      <c r="C39" s="792" t="s">
        <v>260</v>
      </c>
      <c r="D39" s="792"/>
      <c r="E39" s="792"/>
      <c r="F39" s="792"/>
      <c r="G39" s="792"/>
      <c r="H39" s="792"/>
    </row>
    <row r="40" spans="2:8" ht="100.5" customHeight="1" x14ac:dyDescent="0.45">
      <c r="B40" s="128" t="s">
        <v>240</v>
      </c>
      <c r="C40" s="792" t="s">
        <v>261</v>
      </c>
      <c r="D40" s="792"/>
      <c r="E40" s="792"/>
      <c r="F40" s="792"/>
      <c r="G40" s="792"/>
      <c r="H40" s="792"/>
    </row>
  </sheetData>
  <sheetProtection algorithmName="SHA-512" hashValue="1g33BQcqCvlghbc1vEBgnMuaLYRKjNAE/P0fK2Wm6Md4tiXy1aPz3SIrGwcthAmLHeNICjP0FCsiNAOc0c7SKQ==" saltValue="ycq63FCuxl5ov3Lfxaiolw==" spinCount="100000" sheet="1" objects="1" scenarios="1" formatCells="0" formatColumns="0" formatRows="0"/>
  <mergeCells count="57">
    <mergeCell ref="C39:H39"/>
    <mergeCell ref="C40:H40"/>
    <mergeCell ref="J7:K8"/>
    <mergeCell ref="J9:K10"/>
    <mergeCell ref="J11:K12"/>
    <mergeCell ref="J13:K14"/>
    <mergeCell ref="J15:K16"/>
    <mergeCell ref="J17:K18"/>
    <mergeCell ref="J21:L22"/>
    <mergeCell ref="C32:H32"/>
    <mergeCell ref="C33:H33"/>
    <mergeCell ref="C34:H34"/>
    <mergeCell ref="C35:H35"/>
    <mergeCell ref="C36:H36"/>
    <mergeCell ref="L17:L18"/>
    <mergeCell ref="M17:M18"/>
    <mergeCell ref="N17:N18"/>
    <mergeCell ref="C37:H37"/>
    <mergeCell ref="C38:H38"/>
    <mergeCell ref="N9:N10"/>
    <mergeCell ref="L11:L12"/>
    <mergeCell ref="M11:M12"/>
    <mergeCell ref="N11:N12"/>
    <mergeCell ref="L15:L16"/>
    <mergeCell ref="M15:M16"/>
    <mergeCell ref="N15:N16"/>
    <mergeCell ref="O7:R8"/>
    <mergeCell ref="O9:R10"/>
    <mergeCell ref="O11:R12"/>
    <mergeCell ref="O13:R14"/>
    <mergeCell ref="J20:L20"/>
    <mergeCell ref="O17:R18"/>
    <mergeCell ref="M20:R22"/>
    <mergeCell ref="L13:L14"/>
    <mergeCell ref="M13:M14"/>
    <mergeCell ref="N13:N14"/>
    <mergeCell ref="O15:R16"/>
    <mergeCell ref="L7:L8"/>
    <mergeCell ref="M7:M8"/>
    <mergeCell ref="N7:N8"/>
    <mergeCell ref="L9:L10"/>
    <mergeCell ref="M9:M10"/>
    <mergeCell ref="A1:S1"/>
    <mergeCell ref="A2:H2"/>
    <mergeCell ref="A3:H5"/>
    <mergeCell ref="J2:K2"/>
    <mergeCell ref="O2:R2"/>
    <mergeCell ref="J5:K6"/>
    <mergeCell ref="O5:R6"/>
    <mergeCell ref="L5:L6"/>
    <mergeCell ref="M5:M6"/>
    <mergeCell ref="N5:N6"/>
    <mergeCell ref="J3:K4"/>
    <mergeCell ref="L3:L4"/>
    <mergeCell ref="M3:M4"/>
    <mergeCell ref="N3:N4"/>
    <mergeCell ref="O3:R4"/>
  </mergeCells>
  <phoneticPr fontId="3"/>
  <printOptions horizontalCentered="1" verticalCentered="1"/>
  <pageMargins left="0.11811023622047245" right="0.11811023622047245" top="0.15748031496062992" bottom="0.15748031496062992" header="0.11811023622047245" footer="0.11811023622047245"/>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2585-A955-417F-B5F2-16405922E79C}">
  <sheetPr>
    <tabColor theme="5" tint="0.59999389629810485"/>
    <pageSetUpPr fitToPage="1"/>
  </sheetPr>
  <dimension ref="A1:AA30"/>
  <sheetViews>
    <sheetView view="pageBreakPreview" zoomScale="70" zoomScaleNormal="70" zoomScaleSheetLayoutView="70" workbookViewId="0">
      <selection activeCell="K18" sqref="K18"/>
    </sheetView>
  </sheetViews>
  <sheetFormatPr defaultColWidth="12.19921875" defaultRowHeight="32.4" customHeight="1" x14ac:dyDescent="0.45"/>
  <cols>
    <col min="1" max="16384" width="12.19921875" style="44"/>
  </cols>
  <sheetData>
    <row r="1" spans="1:27" ht="32.4" customHeight="1" x14ac:dyDescent="0.45">
      <c r="A1" s="518" t="s">
        <v>263</v>
      </c>
      <c r="B1" s="518"/>
      <c r="C1" s="518"/>
      <c r="D1" s="518"/>
      <c r="E1" s="518"/>
      <c r="F1" s="518"/>
      <c r="G1" s="518"/>
      <c r="H1" s="518"/>
      <c r="I1" s="518"/>
      <c r="J1" s="518"/>
      <c r="K1" s="518"/>
      <c r="L1" s="518"/>
      <c r="M1" s="518"/>
      <c r="N1" s="518"/>
      <c r="O1" s="518"/>
    </row>
    <row r="2" spans="1:27" ht="32.4" customHeight="1" x14ac:dyDescent="0.7">
      <c r="A2" s="817" t="s">
        <v>267</v>
      </c>
      <c r="B2" s="817"/>
      <c r="C2" s="817"/>
      <c r="D2" s="817"/>
      <c r="E2" s="817"/>
      <c r="F2" s="817"/>
      <c r="G2" s="817"/>
      <c r="H2" s="61"/>
      <c r="I2" s="817" t="s">
        <v>268</v>
      </c>
      <c r="J2" s="817"/>
      <c r="K2" s="817"/>
      <c r="L2" s="817"/>
      <c r="M2" s="817"/>
      <c r="N2" s="817"/>
      <c r="O2" s="817"/>
    </row>
    <row r="3" spans="1:27" ht="32.4" customHeight="1" x14ac:dyDescent="0.55000000000000004">
      <c r="A3" s="818" t="s">
        <v>148</v>
      </c>
      <c r="B3" s="819"/>
      <c r="C3" s="819"/>
      <c r="D3" s="819"/>
      <c r="E3" s="819"/>
      <c r="F3" s="819"/>
      <c r="G3" s="819"/>
      <c r="H3" s="66"/>
      <c r="I3" s="818" t="s">
        <v>149</v>
      </c>
      <c r="J3" s="818"/>
      <c r="K3" s="818"/>
      <c r="L3" s="818"/>
      <c r="M3" s="818"/>
      <c r="N3" s="818"/>
      <c r="O3" s="818"/>
    </row>
    <row r="4" spans="1:27" ht="32.4" customHeight="1" x14ac:dyDescent="0.55000000000000004">
      <c r="A4" s="819"/>
      <c r="B4" s="819"/>
      <c r="C4" s="819"/>
      <c r="D4" s="819"/>
      <c r="E4" s="819"/>
      <c r="F4" s="819"/>
      <c r="G4" s="819"/>
      <c r="H4" s="66"/>
      <c r="I4" s="818"/>
      <c r="J4" s="818"/>
      <c r="K4" s="818"/>
      <c r="L4" s="818"/>
      <c r="M4" s="818"/>
      <c r="N4" s="818"/>
      <c r="O4" s="818"/>
    </row>
    <row r="5" spans="1:27" ht="32.4" customHeight="1" x14ac:dyDescent="0.55000000000000004">
      <c r="A5" s="819"/>
      <c r="B5" s="819"/>
      <c r="C5" s="819"/>
      <c r="D5" s="819"/>
      <c r="E5" s="819"/>
      <c r="F5" s="819"/>
      <c r="G5" s="819"/>
      <c r="H5" s="66"/>
      <c r="I5" s="818"/>
      <c r="J5" s="818"/>
      <c r="K5" s="818"/>
      <c r="L5" s="818"/>
      <c r="M5" s="818"/>
      <c r="N5" s="818"/>
      <c r="O5" s="818"/>
    </row>
    <row r="6" spans="1:27" ht="32.4" customHeight="1" x14ac:dyDescent="0.55000000000000004">
      <c r="A6" s="117"/>
      <c r="B6" s="63"/>
      <c r="C6" s="64"/>
      <c r="D6" s="64"/>
      <c r="E6" s="68"/>
      <c r="F6" s="64"/>
      <c r="G6" s="64"/>
      <c r="H6" s="66"/>
      <c r="I6" s="49"/>
      <c r="J6" s="49"/>
      <c r="K6" s="49"/>
      <c r="L6" s="49"/>
      <c r="M6" s="49"/>
      <c r="O6" s="119"/>
    </row>
    <row r="7" spans="1:27" ht="32.4" customHeight="1" x14ac:dyDescent="0.55000000000000004">
      <c r="A7" s="117"/>
      <c r="B7" s="63"/>
      <c r="C7" s="64"/>
      <c r="D7" s="64"/>
      <c r="E7" s="65"/>
      <c r="F7" s="64"/>
      <c r="G7" s="64"/>
      <c r="H7" s="66"/>
      <c r="I7" s="49"/>
      <c r="J7" s="49"/>
      <c r="K7" s="49"/>
      <c r="L7" s="49"/>
      <c r="M7" s="49"/>
      <c r="O7" s="49"/>
    </row>
    <row r="8" spans="1:27" ht="32.4" customHeight="1" x14ac:dyDescent="0.95">
      <c r="A8" s="49"/>
      <c r="B8" s="49"/>
      <c r="C8" s="49"/>
      <c r="D8" s="50"/>
      <c r="E8" s="50"/>
      <c r="F8" s="64"/>
      <c r="G8" s="64"/>
      <c r="H8" s="66"/>
      <c r="I8" s="49"/>
      <c r="J8" s="49"/>
      <c r="K8" s="49"/>
      <c r="L8" s="49"/>
      <c r="M8" s="49"/>
      <c r="N8" s="49"/>
      <c r="O8" s="49"/>
      <c r="P8" s="52"/>
      <c r="Q8" s="52"/>
      <c r="R8" s="52"/>
      <c r="S8" s="52"/>
      <c r="T8" s="52"/>
      <c r="U8" s="52"/>
      <c r="V8" s="52"/>
      <c r="W8" s="52"/>
      <c r="X8" s="52"/>
      <c r="Y8" s="52"/>
      <c r="Z8" s="52"/>
      <c r="AA8" s="52"/>
    </row>
    <row r="9" spans="1:27" ht="32.4" customHeight="1" x14ac:dyDescent="1.4">
      <c r="A9" s="54"/>
      <c r="B9" s="54"/>
      <c r="C9" s="54"/>
      <c r="D9" s="54"/>
      <c r="E9" s="54"/>
      <c r="F9" s="64"/>
      <c r="G9" s="64"/>
      <c r="H9" s="66"/>
      <c r="I9" s="49"/>
      <c r="J9" s="49"/>
      <c r="K9" s="54"/>
      <c r="L9" s="54"/>
      <c r="M9" s="54"/>
      <c r="N9" s="54"/>
      <c r="O9" s="54"/>
      <c r="P9" s="52"/>
      <c r="Q9" s="52"/>
      <c r="R9" s="52"/>
    </row>
    <row r="10" spans="1:27" ht="32.4" customHeight="1" x14ac:dyDescent="1.4">
      <c r="A10" s="54"/>
      <c r="B10" s="54"/>
      <c r="C10" s="54"/>
      <c r="D10" s="54"/>
      <c r="E10" s="54"/>
      <c r="F10" s="64"/>
      <c r="G10" s="64"/>
      <c r="H10" s="66"/>
      <c r="I10" s="49"/>
      <c r="J10" s="49"/>
      <c r="K10" s="54"/>
      <c r="L10" s="54"/>
      <c r="M10" s="54"/>
      <c r="N10" s="54"/>
      <c r="O10" s="54"/>
      <c r="P10" s="52"/>
      <c r="Q10" s="52"/>
      <c r="R10" s="52"/>
    </row>
    <row r="11" spans="1:27" ht="32.4" customHeight="1" x14ac:dyDescent="1.4">
      <c r="A11" s="54"/>
      <c r="B11" s="54"/>
      <c r="C11" s="54"/>
      <c r="D11" s="54"/>
      <c r="E11" s="54"/>
      <c r="F11" s="56"/>
      <c r="G11" s="57"/>
      <c r="H11" s="56"/>
      <c r="I11" s="57"/>
      <c r="J11" s="58"/>
      <c r="K11" s="58"/>
      <c r="L11" s="58"/>
      <c r="M11" s="58"/>
      <c r="N11" s="58"/>
      <c r="O11" s="58"/>
      <c r="P11" s="52"/>
      <c r="Q11" s="52"/>
      <c r="R11" s="52"/>
    </row>
    <row r="12" spans="1:27" ht="32.4" customHeight="1" x14ac:dyDescent="0.7">
      <c r="A12" s="118"/>
      <c r="C12" s="61"/>
      <c r="D12" s="61"/>
      <c r="E12" s="61"/>
      <c r="F12" s="61"/>
      <c r="G12" s="61"/>
      <c r="H12" s="61"/>
      <c r="I12" s="61"/>
      <c r="J12" s="58"/>
      <c r="K12" s="58"/>
      <c r="L12" s="58"/>
      <c r="M12" s="58"/>
      <c r="N12" s="58"/>
      <c r="O12" s="58"/>
      <c r="P12" s="52"/>
      <c r="Q12" s="52"/>
      <c r="R12" s="52"/>
    </row>
    <row r="13" spans="1:27" ht="32.4" customHeight="1" x14ac:dyDescent="0.55000000000000004">
      <c r="A13" s="117"/>
      <c r="B13" s="63"/>
      <c r="C13" s="64"/>
      <c r="D13" s="64"/>
      <c r="E13" s="65"/>
      <c r="F13" s="64"/>
      <c r="G13" s="64"/>
      <c r="H13" s="66"/>
      <c r="I13" s="49"/>
      <c r="K13" s="67"/>
      <c r="L13" s="67"/>
      <c r="M13" s="58"/>
      <c r="N13" s="58"/>
      <c r="O13" s="58"/>
      <c r="P13" s="52"/>
      <c r="Q13" s="52"/>
      <c r="R13" s="52"/>
    </row>
    <row r="14" spans="1:27" ht="32.4" customHeight="1" x14ac:dyDescent="0.55000000000000004">
      <c r="A14" s="117"/>
      <c r="B14" s="63"/>
      <c r="C14" s="64"/>
      <c r="D14" s="64"/>
      <c r="E14" s="65"/>
      <c r="F14" s="64"/>
      <c r="G14" s="64"/>
      <c r="H14" s="66"/>
      <c r="I14" s="49"/>
      <c r="K14" s="67"/>
      <c r="L14" s="67"/>
      <c r="M14" s="58"/>
      <c r="N14" s="58"/>
      <c r="O14" s="58"/>
      <c r="P14" s="52"/>
      <c r="Q14" s="52"/>
      <c r="R14" s="52"/>
    </row>
    <row r="15" spans="1:27" ht="32.4" customHeight="1" thickBot="1" x14ac:dyDescent="0.6">
      <c r="A15" s="117"/>
      <c r="B15" s="63"/>
      <c r="C15" s="64"/>
      <c r="D15" s="64"/>
      <c r="E15" s="65"/>
      <c r="F15" s="64"/>
      <c r="G15" s="64"/>
      <c r="H15" s="66"/>
      <c r="I15" s="49"/>
      <c r="J15" s="49"/>
      <c r="K15" s="49"/>
      <c r="L15" s="49"/>
      <c r="M15" s="49"/>
      <c r="O15" s="49"/>
    </row>
    <row r="16" spans="1:27" ht="32.4" customHeight="1" thickBot="1" x14ac:dyDescent="0.5">
      <c r="A16" s="814" t="s">
        <v>146</v>
      </c>
      <c r="B16" s="814"/>
      <c r="C16" s="814"/>
      <c r="D16" s="812">
        <f>(②決算書概要!G36-②決算書概要!F36)/10000</f>
        <v>0</v>
      </c>
      <c r="E16" s="813"/>
      <c r="F16" s="814" t="s">
        <v>143</v>
      </c>
      <c r="G16" s="814"/>
      <c r="H16" s="64"/>
      <c r="I16" s="814" t="s">
        <v>147</v>
      </c>
      <c r="J16" s="814"/>
      <c r="K16" s="814"/>
      <c r="L16" s="815" t="e">
        <f>M20-K20</f>
        <v>#DIV/0!</v>
      </c>
      <c r="M16" s="816"/>
      <c r="N16" s="814" t="s">
        <v>143</v>
      </c>
      <c r="O16" s="814"/>
    </row>
    <row r="17" spans="1:15" ht="32.4" customHeight="1" x14ac:dyDescent="0.55000000000000004">
      <c r="A17" s="117"/>
      <c r="B17" s="63"/>
      <c r="C17" s="110"/>
      <c r="D17" s="111"/>
      <c r="E17" s="65"/>
      <c r="F17" s="64"/>
      <c r="G17" s="64"/>
      <c r="H17" s="66"/>
      <c r="I17" s="49"/>
      <c r="J17" s="49"/>
      <c r="K17" s="49"/>
      <c r="L17" s="115"/>
      <c r="M17" s="49"/>
      <c r="O17" s="49"/>
    </row>
    <row r="18" spans="1:15" ht="32.4" customHeight="1" thickBot="1" x14ac:dyDescent="0.6">
      <c r="A18" s="117"/>
      <c r="B18" s="70"/>
      <c r="C18" s="113"/>
      <c r="D18" s="112"/>
      <c r="E18" s="112"/>
      <c r="F18" s="114"/>
      <c r="I18" s="49"/>
      <c r="J18" s="49"/>
      <c r="L18" s="116"/>
      <c r="O18" s="49"/>
    </row>
    <row r="19" spans="1:15" ht="32.4" customHeight="1" x14ac:dyDescent="0.45">
      <c r="B19" s="806" t="s">
        <v>144</v>
      </c>
      <c r="C19" s="807"/>
      <c r="F19" s="810" t="s">
        <v>145</v>
      </c>
      <c r="G19" s="811"/>
      <c r="I19" s="69"/>
      <c r="J19" s="49"/>
      <c r="K19" s="801" t="s">
        <v>79</v>
      </c>
      <c r="L19" s="802"/>
      <c r="M19" s="801" t="s">
        <v>80</v>
      </c>
      <c r="N19" s="802"/>
      <c r="O19" s="49"/>
    </row>
    <row r="20" spans="1:15" ht="32.4" customHeight="1" thickBot="1" x14ac:dyDescent="0.5">
      <c r="B20" s="808">
        <f>②決算書概要!H25/10000</f>
        <v>0</v>
      </c>
      <c r="C20" s="809"/>
      <c r="F20" s="808">
        <f>(②決算書概要!H23+②決算書概要!H24+②決算書概要!H2)/10000</f>
        <v>0</v>
      </c>
      <c r="G20" s="809"/>
      <c r="I20" s="49"/>
      <c r="J20" s="49"/>
      <c r="K20" s="803" t="e">
        <f>②決算書概要!F36/②決算書概要!B38</f>
        <v>#DIV/0!</v>
      </c>
      <c r="L20" s="804"/>
      <c r="M20" s="803" t="e">
        <f>②決算書概要!G36/②決算書概要!C38</f>
        <v>#DIV/0!</v>
      </c>
      <c r="N20" s="804"/>
      <c r="O20" s="49"/>
    </row>
    <row r="21" spans="1:15" ht="32.4" customHeight="1" x14ac:dyDescent="0.45">
      <c r="B21" s="70"/>
      <c r="K21" s="44" t="s">
        <v>156</v>
      </c>
      <c r="O21" s="49"/>
    </row>
    <row r="22" spans="1:15" ht="32.4" customHeight="1" x14ac:dyDescent="0.45">
      <c r="B22" s="805" t="str">
        <f>IF(D16&gt;=0, B25, B28)</f>
        <v>純資産が増加しているのは、利益が積み上がり、財務の安定性が向上していることを示します。この増加を活かして、新しい事業や設備投資に取り組む余地が広がります。今後もこの流れを維持するために、引き続き効率的な経営を心がけましょう。</v>
      </c>
      <c r="C22" s="805"/>
      <c r="D22" s="805"/>
      <c r="E22" s="805"/>
      <c r="F22" s="805"/>
      <c r="G22" s="805"/>
      <c r="H22" s="120"/>
      <c r="I22" s="121"/>
      <c r="J22" s="805" t="str">
        <f>IF(D16&gt;=0, J25, J28)</f>
        <v>自己資本比率が増加しているのは、財務の健全性が高まり、借入に依存せず安定した経営ができていることを示します。この状況は金融機関や投資家からの信頼にもつながります。今後も堅実な経営を続け、安定性をさらに強化していきましょう。</v>
      </c>
      <c r="K22" s="805"/>
      <c r="L22" s="805"/>
      <c r="M22" s="805"/>
      <c r="N22" s="805"/>
      <c r="O22" s="805"/>
    </row>
    <row r="23" spans="1:15" ht="32.4" customHeight="1" x14ac:dyDescent="0.45">
      <c r="B23" s="805"/>
      <c r="C23" s="805"/>
      <c r="D23" s="805"/>
      <c r="E23" s="805"/>
      <c r="F23" s="805"/>
      <c r="G23" s="805"/>
      <c r="H23" s="120"/>
      <c r="I23" s="121"/>
      <c r="J23" s="805"/>
      <c r="K23" s="805"/>
      <c r="L23" s="805"/>
      <c r="M23" s="805"/>
      <c r="N23" s="805"/>
      <c r="O23" s="805"/>
    </row>
    <row r="25" spans="1:15" ht="32.4" customHeight="1" x14ac:dyDescent="0.45">
      <c r="B25" s="800" t="s">
        <v>150</v>
      </c>
      <c r="C25" s="800"/>
      <c r="D25" s="800"/>
      <c r="E25" s="800"/>
      <c r="F25" s="800"/>
      <c r="G25" s="800"/>
      <c r="J25" s="800" t="s">
        <v>152</v>
      </c>
      <c r="K25" s="800"/>
      <c r="L25" s="800"/>
      <c r="M25" s="800"/>
      <c r="N25" s="800"/>
      <c r="O25" s="800"/>
    </row>
    <row r="26" spans="1:15" ht="32.4" customHeight="1" x14ac:dyDescent="0.45">
      <c r="B26" s="800"/>
      <c r="C26" s="800"/>
      <c r="D26" s="800"/>
      <c r="E26" s="800"/>
      <c r="F26" s="800"/>
      <c r="G26" s="800"/>
      <c r="J26" s="800"/>
      <c r="K26" s="800"/>
      <c r="L26" s="800"/>
      <c r="M26" s="800"/>
      <c r="N26" s="800"/>
      <c r="O26" s="800"/>
    </row>
    <row r="27" spans="1:15" ht="32.4" customHeight="1" x14ac:dyDescent="0.45">
      <c r="B27" s="800"/>
      <c r="C27" s="800"/>
      <c r="D27" s="800"/>
      <c r="E27" s="800"/>
      <c r="F27" s="800"/>
      <c r="G27" s="800"/>
      <c r="J27" s="800"/>
      <c r="K27" s="800"/>
      <c r="L27" s="800"/>
      <c r="M27" s="800"/>
      <c r="N27" s="800"/>
      <c r="O27" s="800"/>
    </row>
    <row r="28" spans="1:15" ht="32.4" customHeight="1" x14ac:dyDescent="0.45">
      <c r="B28" s="800" t="s">
        <v>151</v>
      </c>
      <c r="C28" s="800"/>
      <c r="D28" s="800"/>
      <c r="E28" s="800"/>
      <c r="F28" s="800"/>
      <c r="G28" s="800"/>
      <c r="J28" s="800" t="s">
        <v>153</v>
      </c>
      <c r="K28" s="800"/>
      <c r="L28" s="800"/>
      <c r="M28" s="800"/>
      <c r="N28" s="800"/>
      <c r="O28" s="800"/>
    </row>
    <row r="29" spans="1:15" ht="32.4" customHeight="1" x14ac:dyDescent="0.45">
      <c r="B29" s="800"/>
      <c r="C29" s="800"/>
      <c r="D29" s="800"/>
      <c r="E29" s="800"/>
      <c r="F29" s="800"/>
      <c r="G29" s="800"/>
      <c r="J29" s="800"/>
      <c r="K29" s="800"/>
      <c r="L29" s="800"/>
      <c r="M29" s="800"/>
      <c r="N29" s="800"/>
      <c r="O29" s="800"/>
    </row>
    <row r="30" spans="1:15" ht="32.4" customHeight="1" x14ac:dyDescent="0.45">
      <c r="B30" s="800"/>
      <c r="C30" s="800"/>
      <c r="D30" s="800"/>
      <c r="E30" s="800"/>
      <c r="F30" s="800"/>
      <c r="G30" s="800"/>
      <c r="J30" s="800"/>
      <c r="K30" s="800"/>
      <c r="L30" s="800"/>
      <c r="M30" s="800"/>
      <c r="N30" s="800"/>
      <c r="O30" s="800"/>
    </row>
  </sheetData>
  <sheetProtection algorithmName="SHA-512" hashValue="EFnGfFqaUun8FvEkCUyJ98813gTJ7KbzxAKouoO4AdK8Qe+PiMn3eHw+nWXY5nFBStas/OZPTxc8IsdQbrqqNw==" saltValue="mkwNvePNn4pB6uSryC4Ghw==" spinCount="100000" sheet="1" objects="1" scenarios="1" formatCells="0" formatColumns="0" formatRows="0"/>
  <mergeCells count="25">
    <mergeCell ref="D16:E16"/>
    <mergeCell ref="F16:G16"/>
    <mergeCell ref="I16:K16"/>
    <mergeCell ref="L16:M16"/>
    <mergeCell ref="A1:O1"/>
    <mergeCell ref="A2:G2"/>
    <mergeCell ref="A3:G5"/>
    <mergeCell ref="I2:O2"/>
    <mergeCell ref="I3:O5"/>
    <mergeCell ref="N16:O16"/>
    <mergeCell ref="A16:C16"/>
    <mergeCell ref="B25:G27"/>
    <mergeCell ref="B28:G30"/>
    <mergeCell ref="J25:O27"/>
    <mergeCell ref="J28:O30"/>
    <mergeCell ref="K19:L19"/>
    <mergeCell ref="M19:N19"/>
    <mergeCell ref="K20:L20"/>
    <mergeCell ref="M20:N20"/>
    <mergeCell ref="B22:G23"/>
    <mergeCell ref="J22:O23"/>
    <mergeCell ref="B19:C19"/>
    <mergeCell ref="B20:C20"/>
    <mergeCell ref="F19:G19"/>
    <mergeCell ref="F20:G20"/>
  </mergeCells>
  <phoneticPr fontId="3"/>
  <printOptions horizontalCentered="1" verticalCentered="1"/>
  <pageMargins left="0.23622047244094491" right="0.23622047244094491" top="0.19685039370078741" bottom="0.39370078740157483" header="0.31496062992125984" footer="0.11811023622047245"/>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F4F3A-F59D-4D11-913C-35FF72C98B1B}">
  <sheetPr>
    <tabColor theme="5" tint="0.59999389629810485"/>
    <pageSetUpPr fitToPage="1"/>
  </sheetPr>
  <dimension ref="A1:AA30"/>
  <sheetViews>
    <sheetView view="pageBreakPreview" topLeftCell="A2" zoomScale="70" zoomScaleNormal="70" zoomScaleSheetLayoutView="70" workbookViewId="0">
      <selection activeCell="J18" sqref="J18"/>
    </sheetView>
  </sheetViews>
  <sheetFormatPr defaultColWidth="12.19921875" defaultRowHeight="32.4" customHeight="1" x14ac:dyDescent="0.45"/>
  <cols>
    <col min="1" max="1" width="12.19921875" style="44" customWidth="1"/>
    <col min="2" max="16384" width="12.19921875" style="44"/>
  </cols>
  <sheetData>
    <row r="1" spans="1:27" ht="32.4" customHeight="1" x14ac:dyDescent="0.45">
      <c r="A1" s="518" t="s">
        <v>263</v>
      </c>
      <c r="B1" s="518"/>
      <c r="C1" s="518"/>
      <c r="D1" s="518"/>
      <c r="E1" s="518"/>
      <c r="F1" s="518"/>
      <c r="G1" s="518"/>
      <c r="H1" s="518"/>
      <c r="I1" s="518"/>
      <c r="J1" s="518"/>
      <c r="K1" s="518"/>
      <c r="L1" s="518"/>
      <c r="M1" s="518"/>
      <c r="N1" s="518"/>
      <c r="O1" s="518"/>
    </row>
    <row r="2" spans="1:27" ht="32.4" customHeight="1" x14ac:dyDescent="0.7">
      <c r="A2" s="817" t="s">
        <v>269</v>
      </c>
      <c r="B2" s="817"/>
      <c r="C2" s="817"/>
      <c r="D2" s="817"/>
      <c r="E2" s="817"/>
      <c r="F2" s="817"/>
      <c r="G2" s="817"/>
      <c r="H2" s="61"/>
      <c r="I2" s="817" t="s">
        <v>270</v>
      </c>
      <c r="J2" s="817"/>
      <c r="K2" s="817"/>
      <c r="L2" s="817"/>
      <c r="M2" s="817"/>
      <c r="N2" s="817"/>
      <c r="O2" s="817"/>
    </row>
    <row r="3" spans="1:27" ht="32.4" customHeight="1" x14ac:dyDescent="0.55000000000000004">
      <c r="A3" s="818" t="s">
        <v>159</v>
      </c>
      <c r="B3" s="819"/>
      <c r="C3" s="819"/>
      <c r="D3" s="819"/>
      <c r="E3" s="819"/>
      <c r="F3" s="819"/>
      <c r="G3" s="819"/>
      <c r="H3" s="66"/>
      <c r="I3" s="818" t="s">
        <v>160</v>
      </c>
      <c r="J3" s="818"/>
      <c r="K3" s="818"/>
      <c r="L3" s="818"/>
      <c r="M3" s="818"/>
      <c r="N3" s="818"/>
      <c r="O3" s="818"/>
    </row>
    <row r="4" spans="1:27" ht="32.4" customHeight="1" x14ac:dyDescent="0.55000000000000004">
      <c r="A4" s="819"/>
      <c r="B4" s="819"/>
      <c r="C4" s="819"/>
      <c r="D4" s="819"/>
      <c r="E4" s="819"/>
      <c r="F4" s="819"/>
      <c r="G4" s="819"/>
      <c r="H4" s="66"/>
      <c r="I4" s="818"/>
      <c r="J4" s="818"/>
      <c r="K4" s="818"/>
      <c r="L4" s="818"/>
      <c r="M4" s="818"/>
      <c r="N4" s="818"/>
      <c r="O4" s="818"/>
    </row>
    <row r="5" spans="1:27" ht="32.4" customHeight="1" x14ac:dyDescent="0.55000000000000004">
      <c r="A5" s="819"/>
      <c r="B5" s="819"/>
      <c r="C5" s="819"/>
      <c r="D5" s="819"/>
      <c r="E5" s="819"/>
      <c r="F5" s="819"/>
      <c r="G5" s="819"/>
      <c r="H5" s="66"/>
      <c r="I5" s="818"/>
      <c r="J5" s="818"/>
      <c r="K5" s="818"/>
      <c r="L5" s="818"/>
      <c r="M5" s="818"/>
      <c r="N5" s="818"/>
      <c r="O5" s="818"/>
    </row>
    <row r="6" spans="1:27" ht="32.4" customHeight="1" x14ac:dyDescent="0.55000000000000004">
      <c r="A6" s="117"/>
      <c r="B6" s="63"/>
      <c r="C6" s="64"/>
      <c r="D6" s="64"/>
      <c r="E6" s="68"/>
      <c r="F6" s="64"/>
      <c r="G6" s="64"/>
      <c r="H6" s="66"/>
      <c r="I6" s="49"/>
      <c r="J6" s="49"/>
      <c r="K6" s="49"/>
      <c r="L6" s="49"/>
      <c r="M6" s="49"/>
      <c r="O6" s="119"/>
    </row>
    <row r="7" spans="1:27" ht="32.4" customHeight="1" x14ac:dyDescent="0.55000000000000004">
      <c r="A7" s="117"/>
      <c r="B7" s="63"/>
      <c r="C7" s="64"/>
      <c r="D7" s="64"/>
      <c r="E7" s="65"/>
      <c r="F7" s="64"/>
      <c r="G7" s="64"/>
      <c r="H7" s="66"/>
      <c r="I7" s="49"/>
      <c r="J7" s="49"/>
      <c r="K7" s="49"/>
      <c r="L7" s="49"/>
      <c r="M7" s="49"/>
      <c r="O7" s="49"/>
    </row>
    <row r="8" spans="1:27" ht="32.4" customHeight="1" x14ac:dyDescent="0.95">
      <c r="A8" s="49"/>
      <c r="B8" s="49"/>
      <c r="C8" s="49"/>
      <c r="D8" s="50"/>
      <c r="E8" s="50"/>
      <c r="F8" s="64"/>
      <c r="G8" s="64"/>
      <c r="H8" s="66"/>
      <c r="I8" s="49"/>
      <c r="J8" s="49"/>
      <c r="K8" s="49"/>
      <c r="L8" s="49"/>
      <c r="M8" s="49"/>
      <c r="N8" s="49"/>
      <c r="O8" s="49"/>
      <c r="P8" s="52"/>
      <c r="Q8" s="52"/>
      <c r="R8" s="52"/>
      <c r="S8" s="52"/>
      <c r="T8" s="52"/>
      <c r="U8" s="52"/>
      <c r="V8" s="52"/>
      <c r="W8" s="52"/>
      <c r="X8" s="52"/>
      <c r="Y8" s="52"/>
      <c r="Z8" s="52"/>
      <c r="AA8" s="52"/>
    </row>
    <row r="9" spans="1:27" ht="32.4" customHeight="1" x14ac:dyDescent="1.4">
      <c r="A9" s="54"/>
      <c r="B9" s="54"/>
      <c r="C9" s="54"/>
      <c r="D9" s="54"/>
      <c r="E9" s="54"/>
      <c r="F9" s="64"/>
      <c r="G9" s="64"/>
      <c r="H9" s="66"/>
      <c r="I9" s="49"/>
      <c r="J9" s="49"/>
      <c r="K9" s="54"/>
      <c r="L9" s="54"/>
      <c r="M9" s="54"/>
      <c r="N9" s="54"/>
      <c r="O9" s="54"/>
      <c r="P9" s="52"/>
      <c r="Q9" s="52"/>
      <c r="R9" s="52"/>
    </row>
    <row r="10" spans="1:27" ht="32.4" customHeight="1" x14ac:dyDescent="1.4">
      <c r="A10" s="54"/>
      <c r="B10" s="54"/>
      <c r="C10" s="54"/>
      <c r="D10" s="54"/>
      <c r="E10" s="54"/>
      <c r="F10" s="64"/>
      <c r="G10" s="64"/>
      <c r="H10" s="66"/>
      <c r="I10" s="49"/>
      <c r="J10" s="49"/>
      <c r="K10" s="54"/>
      <c r="L10" s="54"/>
      <c r="M10" s="54"/>
      <c r="N10" s="54"/>
      <c r="O10" s="54"/>
      <c r="P10" s="52"/>
      <c r="Q10" s="52"/>
      <c r="R10" s="52"/>
    </row>
    <row r="11" spans="1:27" ht="32.4" customHeight="1" x14ac:dyDescent="1.4">
      <c r="A11" s="54"/>
      <c r="B11" s="54"/>
      <c r="C11" s="54"/>
      <c r="D11" s="54"/>
      <c r="E11" s="54"/>
      <c r="F11" s="61"/>
      <c r="G11" s="57"/>
      <c r="H11" s="56"/>
      <c r="I11" s="57"/>
      <c r="J11" s="58"/>
      <c r="K11" s="58"/>
      <c r="L11" s="58"/>
      <c r="M11" s="58"/>
      <c r="N11" s="58"/>
      <c r="O11" s="58"/>
      <c r="P11" s="52"/>
      <c r="Q11" s="52"/>
      <c r="R11" s="52"/>
    </row>
    <row r="12" spans="1:27" ht="32.4" customHeight="1" x14ac:dyDescent="0.7">
      <c r="A12" s="118"/>
      <c r="D12" s="61"/>
      <c r="E12" s="61"/>
      <c r="F12" s="61"/>
      <c r="G12" s="61"/>
      <c r="H12" s="61"/>
      <c r="I12" s="61"/>
      <c r="J12" s="58"/>
      <c r="K12" s="58"/>
      <c r="L12" s="58"/>
      <c r="M12" s="58"/>
      <c r="N12" s="58"/>
      <c r="O12" s="58"/>
      <c r="P12" s="52"/>
      <c r="Q12" s="52"/>
      <c r="R12" s="52"/>
    </row>
    <row r="13" spans="1:27" ht="32.4" customHeight="1" x14ac:dyDescent="0.55000000000000004">
      <c r="A13" s="117"/>
      <c r="B13" s="63"/>
      <c r="C13" s="64"/>
      <c r="D13" s="64"/>
      <c r="E13" s="65"/>
      <c r="F13" s="64"/>
      <c r="G13" s="64"/>
      <c r="H13" s="66"/>
      <c r="I13" s="49"/>
      <c r="K13" s="67"/>
      <c r="L13" s="67"/>
      <c r="M13" s="58"/>
      <c r="N13" s="58"/>
      <c r="O13" s="58"/>
      <c r="P13" s="52"/>
      <c r="Q13" s="52"/>
      <c r="R13" s="52"/>
    </row>
    <row r="14" spans="1:27" ht="32.4" customHeight="1" x14ac:dyDescent="0.55000000000000004">
      <c r="A14" s="117"/>
      <c r="B14" s="63"/>
      <c r="C14" s="64"/>
      <c r="D14" s="64"/>
      <c r="E14" s="65"/>
      <c r="F14" s="64"/>
      <c r="G14" s="64"/>
      <c r="H14" s="66"/>
      <c r="I14" s="49"/>
      <c r="K14" s="67"/>
      <c r="L14" s="67"/>
      <c r="M14" s="58"/>
      <c r="N14" s="58"/>
      <c r="O14" s="58"/>
      <c r="P14" s="52"/>
      <c r="Q14" s="52"/>
      <c r="R14" s="52"/>
    </row>
    <row r="15" spans="1:27" ht="32.4" customHeight="1" thickBot="1" x14ac:dyDescent="0.6">
      <c r="A15" s="117"/>
      <c r="B15" s="63"/>
      <c r="C15" s="64"/>
      <c r="D15" s="64"/>
      <c r="E15" s="65"/>
      <c r="F15" s="64"/>
      <c r="G15" s="64"/>
      <c r="H15" s="66"/>
      <c r="I15" s="49"/>
      <c r="J15" s="49"/>
      <c r="K15" s="49"/>
      <c r="L15" s="49"/>
      <c r="M15" s="49"/>
      <c r="O15" s="49"/>
    </row>
    <row r="16" spans="1:27" ht="32.4" customHeight="1" thickBot="1" x14ac:dyDescent="0.5">
      <c r="A16" s="814" t="s">
        <v>154</v>
      </c>
      <c r="B16" s="814"/>
      <c r="C16" s="814"/>
      <c r="D16" s="815" t="e">
        <f>E20-C20</f>
        <v>#DIV/0!</v>
      </c>
      <c r="E16" s="816"/>
      <c r="F16" s="814" t="s">
        <v>143</v>
      </c>
      <c r="G16" s="814"/>
      <c r="H16" s="64"/>
      <c r="I16" s="814" t="s">
        <v>155</v>
      </c>
      <c r="J16" s="814"/>
      <c r="K16" s="814"/>
      <c r="L16" s="815" t="e">
        <f>M20-K20</f>
        <v>#DIV/0!</v>
      </c>
      <c r="M16" s="816"/>
      <c r="N16" s="814" t="s">
        <v>143</v>
      </c>
      <c r="O16" s="814"/>
    </row>
    <row r="17" spans="1:15" ht="32.4" customHeight="1" x14ac:dyDescent="0.55000000000000004">
      <c r="A17" s="117"/>
      <c r="B17" s="63"/>
      <c r="C17" s="49"/>
      <c r="D17" s="115"/>
      <c r="E17" s="49"/>
      <c r="G17" s="64"/>
      <c r="H17" s="66"/>
      <c r="I17" s="49"/>
      <c r="J17" s="49"/>
      <c r="K17" s="49"/>
      <c r="L17" s="115"/>
      <c r="M17" s="49"/>
      <c r="O17" s="49"/>
    </row>
    <row r="18" spans="1:15" ht="32.4" customHeight="1" thickBot="1" x14ac:dyDescent="0.6">
      <c r="A18" s="117"/>
      <c r="D18" s="116"/>
      <c r="I18" s="49"/>
      <c r="J18" s="49"/>
      <c r="L18" s="116"/>
      <c r="O18" s="49"/>
    </row>
    <row r="19" spans="1:15" ht="32.4" customHeight="1" x14ac:dyDescent="0.45">
      <c r="C19" s="801" t="s">
        <v>79</v>
      </c>
      <c r="D19" s="802"/>
      <c r="E19" s="801" t="s">
        <v>80</v>
      </c>
      <c r="F19" s="802"/>
      <c r="I19" s="69"/>
      <c r="J19" s="49"/>
      <c r="K19" s="801" t="s">
        <v>79</v>
      </c>
      <c r="L19" s="802"/>
      <c r="M19" s="801" t="s">
        <v>80</v>
      </c>
      <c r="N19" s="802"/>
      <c r="O19" s="49"/>
    </row>
    <row r="20" spans="1:15" ht="32.4" customHeight="1" thickBot="1" x14ac:dyDescent="0.5">
      <c r="C20" s="803" t="e">
        <f>②決算書概要!B20/②決算書概要!F16</f>
        <v>#DIV/0!</v>
      </c>
      <c r="D20" s="804"/>
      <c r="E20" s="803" t="e">
        <f>②決算書概要!C20/②決算書概要!G16</f>
        <v>#DIV/0!</v>
      </c>
      <c r="F20" s="804"/>
      <c r="I20" s="49"/>
      <c r="J20" s="49"/>
      <c r="K20" s="803" t="e">
        <f>②決算書概要!B36/(②決算書概要!F21+②決算書概要!F36)</f>
        <v>#DIV/0!</v>
      </c>
      <c r="L20" s="804"/>
      <c r="M20" s="803" t="e">
        <f>②決算書概要!C36/(②決算書概要!G21+②決算書概要!G36)</f>
        <v>#DIV/0!</v>
      </c>
      <c r="N20" s="804"/>
      <c r="O20" s="49"/>
    </row>
    <row r="21" spans="1:15" ht="32.4" customHeight="1" x14ac:dyDescent="0.45">
      <c r="B21" s="70"/>
      <c r="C21" s="44" t="s">
        <v>157</v>
      </c>
      <c r="K21" s="44" t="s">
        <v>158</v>
      </c>
      <c r="O21" s="49"/>
    </row>
    <row r="22" spans="1:15" ht="32.4" customHeight="1" x14ac:dyDescent="0.45">
      <c r="B22" s="805" t="e">
        <f>IF(D16&gt;=0, B25, B28)</f>
        <v>#DIV/0!</v>
      </c>
      <c r="C22" s="805"/>
      <c r="D22" s="805"/>
      <c r="E22" s="805"/>
      <c r="F22" s="805"/>
      <c r="G22" s="805"/>
      <c r="H22" s="120"/>
      <c r="I22" s="121"/>
      <c r="J22" s="805" t="e">
        <f>IF(D16&gt;=0, J25, J28)</f>
        <v>#DIV/0!</v>
      </c>
      <c r="K22" s="805"/>
      <c r="L22" s="805"/>
      <c r="M22" s="805"/>
      <c r="N22" s="805"/>
      <c r="O22" s="805"/>
    </row>
    <row r="23" spans="1:15" ht="32.4" customHeight="1" x14ac:dyDescent="0.45">
      <c r="B23" s="805"/>
      <c r="C23" s="805"/>
      <c r="D23" s="805"/>
      <c r="E23" s="805"/>
      <c r="F23" s="805"/>
      <c r="G23" s="805"/>
      <c r="H23" s="120"/>
      <c r="I23" s="121"/>
      <c r="J23" s="805"/>
      <c r="K23" s="805"/>
      <c r="L23" s="805"/>
      <c r="M23" s="805"/>
      <c r="N23" s="805"/>
      <c r="O23" s="805"/>
    </row>
    <row r="25" spans="1:15" ht="32.4" customHeight="1" x14ac:dyDescent="0.45">
      <c r="B25" s="800" t="s">
        <v>161</v>
      </c>
      <c r="C25" s="800"/>
      <c r="D25" s="800"/>
      <c r="E25" s="800"/>
      <c r="F25" s="800"/>
      <c r="G25" s="800"/>
      <c r="J25" s="800" t="s">
        <v>163</v>
      </c>
      <c r="K25" s="800"/>
      <c r="L25" s="800"/>
      <c r="M25" s="800"/>
      <c r="N25" s="800"/>
      <c r="O25" s="800"/>
    </row>
    <row r="26" spans="1:15" ht="32.4" customHeight="1" x14ac:dyDescent="0.45">
      <c r="B26" s="800"/>
      <c r="C26" s="800"/>
      <c r="D26" s="800"/>
      <c r="E26" s="800"/>
      <c r="F26" s="800"/>
      <c r="G26" s="800"/>
      <c r="J26" s="800"/>
      <c r="K26" s="800"/>
      <c r="L26" s="800"/>
      <c r="M26" s="800"/>
      <c r="N26" s="800"/>
      <c r="O26" s="800"/>
    </row>
    <row r="27" spans="1:15" ht="32.4" customHeight="1" x14ac:dyDescent="0.45">
      <c r="B27" s="800"/>
      <c r="C27" s="800"/>
      <c r="D27" s="800"/>
      <c r="E27" s="800"/>
      <c r="F27" s="800"/>
      <c r="G27" s="800"/>
      <c r="J27" s="800"/>
      <c r="K27" s="800"/>
      <c r="L27" s="800"/>
      <c r="M27" s="800"/>
      <c r="N27" s="800"/>
      <c r="O27" s="800"/>
    </row>
    <row r="28" spans="1:15" ht="32.4" customHeight="1" x14ac:dyDescent="0.45">
      <c r="B28" s="800" t="s">
        <v>162</v>
      </c>
      <c r="C28" s="800"/>
      <c r="D28" s="800"/>
      <c r="E28" s="800"/>
      <c r="F28" s="800"/>
      <c r="G28" s="800"/>
      <c r="J28" s="800" t="s">
        <v>164</v>
      </c>
      <c r="K28" s="800"/>
      <c r="L28" s="800"/>
      <c r="M28" s="800"/>
      <c r="N28" s="800"/>
      <c r="O28" s="800"/>
    </row>
    <row r="29" spans="1:15" ht="32.4" customHeight="1" x14ac:dyDescent="0.45">
      <c r="B29" s="800"/>
      <c r="C29" s="800"/>
      <c r="D29" s="800"/>
      <c r="E29" s="800"/>
      <c r="F29" s="800"/>
      <c r="G29" s="800"/>
      <c r="J29" s="800"/>
      <c r="K29" s="800"/>
      <c r="L29" s="800"/>
      <c r="M29" s="800"/>
      <c r="N29" s="800"/>
      <c r="O29" s="800"/>
    </row>
    <row r="30" spans="1:15" ht="32.4" customHeight="1" x14ac:dyDescent="0.45">
      <c r="B30" s="800"/>
      <c r="C30" s="800"/>
      <c r="D30" s="800"/>
      <c r="E30" s="800"/>
      <c r="F30" s="800"/>
      <c r="G30" s="800"/>
      <c r="J30" s="800"/>
      <c r="K30" s="800"/>
      <c r="L30" s="800"/>
      <c r="M30" s="800"/>
      <c r="N30" s="800"/>
      <c r="O30" s="800"/>
    </row>
  </sheetData>
  <sheetProtection algorithmName="SHA-512" hashValue="3g7N93YbjsK5K1ZBQxMlnib3t/TnB9RICo/KjfA2QaiFMNawyuXZx6MQtroXyGCu3Zul33SzX35gQwK6uCYxcg==" saltValue="Y0YF5fzebbSmgSHiDDAX0w==" spinCount="100000" sheet="1" objects="1" scenarios="1" formatCells="0" formatColumns="0" formatRows="0"/>
  <mergeCells count="25">
    <mergeCell ref="A16:C16"/>
    <mergeCell ref="D16:E16"/>
    <mergeCell ref="F16:G16"/>
    <mergeCell ref="I16:K16"/>
    <mergeCell ref="L16:M16"/>
    <mergeCell ref="A1:O1"/>
    <mergeCell ref="A2:G2"/>
    <mergeCell ref="I2:O2"/>
    <mergeCell ref="A3:G5"/>
    <mergeCell ref="I3:O5"/>
    <mergeCell ref="N16:O16"/>
    <mergeCell ref="K19:L19"/>
    <mergeCell ref="M19:N19"/>
    <mergeCell ref="K20:L20"/>
    <mergeCell ref="M20:N20"/>
    <mergeCell ref="J22:O23"/>
    <mergeCell ref="B25:G27"/>
    <mergeCell ref="J25:O27"/>
    <mergeCell ref="B28:G30"/>
    <mergeCell ref="J28:O30"/>
    <mergeCell ref="C19:D19"/>
    <mergeCell ref="E19:F19"/>
    <mergeCell ref="C20:D20"/>
    <mergeCell ref="E20:F20"/>
    <mergeCell ref="B22:G23"/>
  </mergeCells>
  <phoneticPr fontId="3"/>
  <printOptions horizontalCentered="1" verticalCentered="1"/>
  <pageMargins left="0.23622047244094491" right="0.23622047244094491" top="0.19685039370078741" bottom="0.39370078740157483" header="0.31496062992125984" footer="0.11811023622047245"/>
  <pageSetup paperSize="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13F81-675A-4975-A316-CFC30BA6BA6B}">
  <sheetPr>
    <tabColor theme="5" tint="0.59999389629810485"/>
    <pageSetUpPr fitToPage="1"/>
  </sheetPr>
  <dimension ref="A1:X34"/>
  <sheetViews>
    <sheetView view="pageBreakPreview" zoomScale="57" zoomScaleNormal="70" zoomScaleSheetLayoutView="64" workbookViewId="0">
      <selection activeCell="J3" sqref="J3:L5"/>
    </sheetView>
  </sheetViews>
  <sheetFormatPr defaultColWidth="12.19921875" defaultRowHeight="32.4" customHeight="1" x14ac:dyDescent="0.45"/>
  <cols>
    <col min="1" max="1" width="12.19921875" style="44" customWidth="1"/>
    <col min="2" max="20" width="12.19921875" style="44"/>
    <col min="21" max="21" width="14.3984375" style="44" bestFit="1" customWidth="1"/>
    <col min="22" max="16384" width="12.19921875" style="44"/>
  </cols>
  <sheetData>
    <row r="1" spans="1:24" ht="32.4" customHeight="1" x14ac:dyDescent="0.45">
      <c r="A1" s="518" t="s">
        <v>263</v>
      </c>
      <c r="B1" s="518"/>
      <c r="C1" s="518"/>
      <c r="D1" s="518"/>
      <c r="E1" s="518"/>
      <c r="F1" s="518"/>
      <c r="G1" s="518"/>
      <c r="H1" s="518"/>
      <c r="I1" s="518"/>
      <c r="J1" s="518"/>
      <c r="K1" s="518"/>
      <c r="L1" s="518"/>
      <c r="M1" s="83"/>
    </row>
    <row r="2" spans="1:24" ht="32.4" customHeight="1" x14ac:dyDescent="0.7">
      <c r="A2" s="826" t="s">
        <v>271</v>
      </c>
      <c r="B2" s="827"/>
      <c r="C2" s="827"/>
      <c r="D2" s="827"/>
      <c r="E2" s="827"/>
      <c r="F2" s="827"/>
      <c r="G2" s="827"/>
      <c r="H2" s="828"/>
      <c r="I2" s="49"/>
      <c r="J2" s="821" t="s">
        <v>174</v>
      </c>
      <c r="K2" s="821"/>
      <c r="L2" s="821"/>
      <c r="M2" s="821"/>
      <c r="N2" s="821"/>
      <c r="O2" s="821"/>
    </row>
    <row r="3" spans="1:24" ht="32.4" customHeight="1" x14ac:dyDescent="0.45">
      <c r="A3" s="829" t="s">
        <v>168</v>
      </c>
      <c r="B3" s="830"/>
      <c r="C3" s="830"/>
      <c r="D3" s="830"/>
      <c r="E3" s="830"/>
      <c r="F3" s="830"/>
      <c r="G3" s="830"/>
      <c r="H3" s="831"/>
      <c r="I3" s="123"/>
      <c r="J3" s="823" t="str">
        <f>IF(
   ABS(C8)=MAX(ABS(C8),ABS(C10),ABS(C12),ABS(C14),ABS(C16),ABS(C18),ABS(C20)), A8,
   IF(
      ABS(C10)=MAX(ABS(C8),ABS(C10),ABS(C12),ABS(C14),ABS(C16),ABS(C18),ABS(C20)), A10,
      IF(
         ABS(C12)=MAX(ABS(C8),ABS(C10),ABS(C12),ABS(C14),ABS(C16),ABS(C18),ABS(C20)), A12,
         IF(
            ABS(C14)=MAX(ABS(C8),ABS(C10),ABS(C12),ABS(C14),ABS(C16),ABS(C18),ABS(C20)), A14,
            IF(
               ABS(C16)=MAX(ABS(C8),ABS(C10),ABS(C12),ABS(C14),ABS(C16),ABS(C18),ABS(C20)), A16,
               IF(
                  ABS(C18)=MAX(ABS(C8),ABS(C10),ABS(C12),ABS(C14),ABS(C16),ABS(C18),ABS(C20)), A18,
                  A20
               )
            )
         )
      )
   )
)</f>
        <v>当期純利益</v>
      </c>
      <c r="K3" s="823"/>
      <c r="L3" s="824"/>
      <c r="M3" s="825" t="s">
        <v>175</v>
      </c>
      <c r="N3" s="821"/>
      <c r="O3" s="821"/>
    </row>
    <row r="4" spans="1:24" ht="32.4" customHeight="1" x14ac:dyDescent="0.45">
      <c r="A4" s="832"/>
      <c r="B4" s="833"/>
      <c r="C4" s="833"/>
      <c r="D4" s="833"/>
      <c r="E4" s="833"/>
      <c r="F4" s="833"/>
      <c r="G4" s="833"/>
      <c r="H4" s="834"/>
      <c r="I4" s="123"/>
      <c r="J4" s="823"/>
      <c r="K4" s="823"/>
      <c r="L4" s="824"/>
      <c r="M4" s="825"/>
      <c r="N4" s="821"/>
      <c r="O4" s="821"/>
      <c r="Q4" s="822"/>
      <c r="R4" s="822"/>
      <c r="S4" s="822"/>
      <c r="T4" s="822"/>
      <c r="U4" s="822"/>
      <c r="V4" s="822"/>
      <c r="W4" s="822"/>
      <c r="X4" s="822"/>
    </row>
    <row r="5" spans="1:24" ht="32.4" customHeight="1" x14ac:dyDescent="0.45">
      <c r="A5" s="835"/>
      <c r="B5" s="836"/>
      <c r="C5" s="836"/>
      <c r="D5" s="836"/>
      <c r="E5" s="836"/>
      <c r="F5" s="836"/>
      <c r="G5" s="836"/>
      <c r="H5" s="837"/>
      <c r="I5" s="123"/>
      <c r="J5" s="823"/>
      <c r="K5" s="823"/>
      <c r="L5" s="824"/>
      <c r="M5" s="825"/>
      <c r="N5" s="821"/>
      <c r="O5" s="821"/>
      <c r="Q5" s="822"/>
      <c r="R5" s="822"/>
      <c r="S5" s="822"/>
      <c r="T5" s="822"/>
      <c r="U5" s="822"/>
      <c r="V5" s="822"/>
      <c r="W5" s="822"/>
      <c r="X5" s="822"/>
    </row>
    <row r="6" spans="1:24" ht="32.4" customHeight="1" x14ac:dyDescent="0.55000000000000004">
      <c r="A6" s="117"/>
      <c r="B6" s="64"/>
      <c r="C6" s="64"/>
      <c r="D6" s="68"/>
      <c r="E6" s="64"/>
      <c r="F6" s="64"/>
      <c r="G6" s="66"/>
      <c r="H6" s="49"/>
      <c r="I6" s="123"/>
      <c r="J6" s="123"/>
      <c r="K6" s="123"/>
      <c r="L6" s="123"/>
      <c r="M6" s="123"/>
      <c r="N6" s="123"/>
      <c r="O6" s="123"/>
      <c r="Q6" s="822"/>
      <c r="R6" s="822"/>
      <c r="S6" s="822"/>
      <c r="T6" s="822"/>
      <c r="U6" s="822"/>
      <c r="V6" s="822"/>
      <c r="W6" s="822"/>
      <c r="X6" s="822"/>
    </row>
    <row r="7" spans="1:24" ht="32.4" customHeight="1" x14ac:dyDescent="0.45">
      <c r="A7" s="820" t="s">
        <v>172</v>
      </c>
      <c r="B7" s="820"/>
      <c r="C7" s="820"/>
      <c r="D7" s="820"/>
      <c r="E7" s="820"/>
      <c r="J7" s="123"/>
      <c r="K7" s="123"/>
      <c r="L7" s="123"/>
      <c r="M7" s="123"/>
      <c r="N7" s="123"/>
      <c r="O7" s="123"/>
      <c r="Q7" s="822"/>
      <c r="R7" s="822"/>
      <c r="S7" s="822"/>
      <c r="T7" s="822"/>
      <c r="U7" s="822"/>
      <c r="V7" s="822"/>
      <c r="W7" s="822"/>
      <c r="X7" s="822"/>
    </row>
    <row r="8" spans="1:24" ht="32.4" customHeight="1" x14ac:dyDescent="0.45">
      <c r="A8" s="820" t="s">
        <v>169</v>
      </c>
      <c r="B8" s="820"/>
      <c r="C8" s="840">
        <f>②決算書概要!M25/10000</f>
        <v>0</v>
      </c>
      <c r="D8" s="841"/>
      <c r="E8" s="842"/>
      <c r="F8" s="126"/>
      <c r="J8" s="123"/>
      <c r="K8" s="123"/>
      <c r="L8" s="123"/>
      <c r="M8" s="123"/>
      <c r="N8" s="123"/>
      <c r="O8" s="123"/>
      <c r="P8" s="52"/>
    </row>
    <row r="9" spans="1:24" ht="32.4" customHeight="1" x14ac:dyDescent="0.45">
      <c r="A9" s="820"/>
      <c r="B9" s="820"/>
      <c r="C9" s="843"/>
      <c r="D9" s="844"/>
      <c r="E9" s="845"/>
      <c r="F9" s="126"/>
      <c r="J9" s="123"/>
      <c r="K9" s="123"/>
      <c r="L9" s="123"/>
      <c r="M9" s="123"/>
      <c r="N9" s="123"/>
      <c r="O9" s="123"/>
      <c r="P9" s="52"/>
    </row>
    <row r="10" spans="1:24" ht="32.4" customHeight="1" x14ac:dyDescent="0.45">
      <c r="A10" s="820" t="s">
        <v>170</v>
      </c>
      <c r="B10" s="820"/>
      <c r="C10" s="838">
        <f>(②決算書概要!L24-②決算書概要!K24)/10000</f>
        <v>0</v>
      </c>
      <c r="D10" s="838"/>
      <c r="E10" s="846" t="str">
        <f>IF(C10&gt;0,"↓",IF(C10=0,"－","↑"))</f>
        <v>－</v>
      </c>
      <c r="F10" s="126"/>
      <c r="J10" s="123"/>
      <c r="K10" s="123"/>
      <c r="L10" s="123"/>
      <c r="M10" s="123"/>
      <c r="N10" s="123"/>
      <c r="O10" s="123"/>
      <c r="P10" s="52"/>
    </row>
    <row r="11" spans="1:24" ht="32.4" customHeight="1" x14ac:dyDescent="0.45">
      <c r="A11" s="820"/>
      <c r="B11" s="820"/>
      <c r="C11" s="838"/>
      <c r="D11" s="838"/>
      <c r="E11" s="847"/>
      <c r="F11" s="126"/>
      <c r="J11" s="123"/>
      <c r="K11" s="123"/>
      <c r="L11" s="123"/>
      <c r="M11" s="123"/>
      <c r="N11" s="123"/>
      <c r="O11" s="123"/>
      <c r="P11" s="52"/>
    </row>
    <row r="12" spans="1:24" ht="32.4" customHeight="1" x14ac:dyDescent="0.45">
      <c r="A12" s="820" t="s">
        <v>171</v>
      </c>
      <c r="B12" s="820"/>
      <c r="C12" s="839">
        <f>(②決算書概要!M23-②決算書概要!M20)/10000</f>
        <v>0</v>
      </c>
      <c r="D12" s="839"/>
      <c r="E12" s="846" t="str">
        <f>IF(C12&gt;0,"↑",IF(C12=0,"－","↓"))</f>
        <v>－</v>
      </c>
      <c r="F12" s="126"/>
      <c r="J12" s="123"/>
      <c r="K12" s="123"/>
      <c r="L12" s="123"/>
      <c r="M12" s="123"/>
      <c r="N12" s="123"/>
      <c r="O12" s="123"/>
      <c r="P12" s="52"/>
    </row>
    <row r="13" spans="1:24" ht="32.4" customHeight="1" x14ac:dyDescent="0.45">
      <c r="A13" s="820"/>
      <c r="B13" s="820"/>
      <c r="C13" s="839"/>
      <c r="D13" s="839"/>
      <c r="E13" s="847"/>
      <c r="F13" s="126"/>
      <c r="J13" s="123"/>
      <c r="K13" s="123"/>
      <c r="L13" s="123"/>
      <c r="M13" s="123"/>
      <c r="N13" s="123"/>
      <c r="O13" s="123"/>
      <c r="P13" s="52"/>
    </row>
    <row r="14" spans="1:24" ht="32.4" customHeight="1" x14ac:dyDescent="0.45">
      <c r="A14" s="820" t="s">
        <v>167</v>
      </c>
      <c r="B14" s="820"/>
      <c r="C14" s="838">
        <f>(②決算書概要!M16-②決算書概要!M19)/10000</f>
        <v>0</v>
      </c>
      <c r="D14" s="838"/>
      <c r="E14" s="846" t="str">
        <f>IF(C14&gt;0,"↑",IF(C14=0,"－","↓"))</f>
        <v>－</v>
      </c>
      <c r="F14" s="126"/>
      <c r="J14" s="123"/>
      <c r="K14" s="123"/>
      <c r="L14" s="123"/>
      <c r="M14" s="123"/>
      <c r="N14" s="123"/>
      <c r="O14" s="123"/>
      <c r="P14" s="52"/>
    </row>
    <row r="15" spans="1:24" ht="32.4" customHeight="1" x14ac:dyDescent="0.45">
      <c r="A15" s="820"/>
      <c r="B15" s="820"/>
      <c r="C15" s="838"/>
      <c r="D15" s="838"/>
      <c r="E15" s="847"/>
      <c r="F15" s="126"/>
      <c r="J15" s="123"/>
      <c r="K15" s="123"/>
      <c r="L15" s="123"/>
      <c r="M15" s="123"/>
      <c r="N15" s="123"/>
      <c r="O15" s="123"/>
    </row>
    <row r="16" spans="1:24" ht="32.4" customHeight="1" x14ac:dyDescent="0.45">
      <c r="A16" s="820" t="s">
        <v>92</v>
      </c>
      <c r="B16" s="820"/>
      <c r="C16" s="838">
        <f>②決算書概要!M11/10000</f>
        <v>0</v>
      </c>
      <c r="D16" s="838"/>
      <c r="E16" s="846" t="str">
        <f t="shared" ref="E16" si="0">IF(C16&gt;0,"↓",IF(C16=0,"－","↑"))</f>
        <v>－</v>
      </c>
      <c r="F16" s="126"/>
      <c r="J16" s="123"/>
      <c r="K16" s="123"/>
      <c r="L16" s="123"/>
      <c r="M16" s="123"/>
      <c r="N16" s="123"/>
      <c r="O16" s="123"/>
    </row>
    <row r="17" spans="1:15" ht="32.4" customHeight="1" x14ac:dyDescent="0.45">
      <c r="A17" s="820"/>
      <c r="B17" s="820"/>
      <c r="C17" s="838"/>
      <c r="D17" s="838"/>
      <c r="E17" s="847"/>
      <c r="F17" s="126"/>
      <c r="J17" s="123"/>
      <c r="K17" s="123"/>
      <c r="L17" s="123"/>
      <c r="M17" s="123"/>
      <c r="N17" s="123"/>
      <c r="O17" s="123"/>
    </row>
    <row r="18" spans="1:15" ht="32.4" customHeight="1" x14ac:dyDescent="0.45">
      <c r="A18" s="820" t="s">
        <v>135</v>
      </c>
      <c r="B18" s="820"/>
      <c r="C18" s="838">
        <f>②決算書概要!M8/10000</f>
        <v>0</v>
      </c>
      <c r="D18" s="838"/>
      <c r="E18" s="846" t="str">
        <f t="shared" ref="E18" si="1">IF(C18&gt;0,"↓",IF(C18=0,"－","↑"))</f>
        <v>－</v>
      </c>
      <c r="F18" s="126"/>
      <c r="J18" s="123"/>
      <c r="K18" s="123"/>
      <c r="L18" s="123"/>
      <c r="M18" s="123"/>
      <c r="N18" s="123"/>
      <c r="O18" s="123"/>
    </row>
    <row r="19" spans="1:15" ht="32.4" customHeight="1" x14ac:dyDescent="0.45">
      <c r="A19" s="820"/>
      <c r="B19" s="820"/>
      <c r="C19" s="838"/>
      <c r="D19" s="838"/>
      <c r="E19" s="847"/>
      <c r="F19" s="126"/>
      <c r="J19" s="123"/>
      <c r="K19" s="123"/>
      <c r="L19" s="123"/>
      <c r="M19" s="123"/>
      <c r="N19" s="123"/>
      <c r="O19" s="123"/>
    </row>
    <row r="20" spans="1:15" ht="32.4" customHeight="1" x14ac:dyDescent="0.45">
      <c r="A20" s="820" t="s">
        <v>94</v>
      </c>
      <c r="B20" s="820"/>
      <c r="C20" s="838">
        <f>②決算書概要!M4/10000</f>
        <v>0</v>
      </c>
      <c r="D20" s="838"/>
      <c r="E20" s="846" t="str">
        <f t="shared" ref="E20" si="2">IF(C20&gt;0,"↑",IF(C20=0,"－","↓"))</f>
        <v>－</v>
      </c>
      <c r="F20" s="126"/>
      <c r="I20" s="123"/>
      <c r="J20" s="123"/>
      <c r="K20" s="123"/>
      <c r="L20" s="123"/>
      <c r="M20" s="123"/>
      <c r="N20" s="123"/>
      <c r="O20" s="123"/>
    </row>
    <row r="21" spans="1:15" ht="32.4" customHeight="1" x14ac:dyDescent="0.45">
      <c r="A21" s="820"/>
      <c r="B21" s="820"/>
      <c r="C21" s="838"/>
      <c r="D21" s="838"/>
      <c r="E21" s="847"/>
      <c r="F21" s="126"/>
      <c r="I21" s="123"/>
      <c r="J21" s="123"/>
      <c r="K21" s="123"/>
      <c r="L21" s="123"/>
      <c r="M21" s="123"/>
      <c r="N21" s="123"/>
      <c r="O21" s="123"/>
    </row>
    <row r="22" spans="1:15" ht="32.4" customHeight="1" x14ac:dyDescent="0.45">
      <c r="A22" s="849" t="s">
        <v>173</v>
      </c>
      <c r="B22" s="849"/>
      <c r="C22" s="849"/>
      <c r="D22" s="849"/>
      <c r="E22" s="849"/>
      <c r="I22" s="123"/>
      <c r="J22" s="123"/>
      <c r="K22" s="123"/>
      <c r="L22" s="123"/>
      <c r="M22" s="123"/>
      <c r="N22" s="123"/>
      <c r="O22" s="123"/>
    </row>
    <row r="23" spans="1:15" ht="32.4" customHeight="1" x14ac:dyDescent="0.45">
      <c r="A23" s="850"/>
      <c r="B23" s="850"/>
      <c r="C23" s="850"/>
      <c r="D23" s="850"/>
      <c r="E23" s="850"/>
      <c r="F23" s="64"/>
      <c r="G23" s="64"/>
      <c r="I23" s="123"/>
      <c r="J23" s="123"/>
      <c r="K23" s="123"/>
      <c r="L23" s="123"/>
      <c r="M23" s="123"/>
      <c r="N23" s="123"/>
      <c r="O23" s="123"/>
    </row>
    <row r="24" spans="1:15" ht="32.4" customHeight="1" x14ac:dyDescent="0.45">
      <c r="A24" s="850"/>
      <c r="B24" s="850"/>
      <c r="C24" s="850"/>
      <c r="D24" s="850"/>
      <c r="E24" s="850"/>
      <c r="I24" s="123"/>
      <c r="J24" s="123"/>
      <c r="K24" s="123"/>
      <c r="L24" s="123"/>
      <c r="M24" s="123"/>
      <c r="N24" s="123"/>
      <c r="O24" s="123"/>
    </row>
    <row r="25" spans="1:15" ht="32.4" customHeight="1" x14ac:dyDescent="0.45">
      <c r="A25" s="64"/>
      <c r="B25" s="64"/>
    </row>
    <row r="26" spans="1:15" ht="32.4" customHeight="1" x14ac:dyDescent="0.45">
      <c r="C26" s="822"/>
      <c r="D26" s="822"/>
      <c r="E26" s="822"/>
      <c r="F26" s="822"/>
    </row>
    <row r="27" spans="1:15" ht="32.4" customHeight="1" x14ac:dyDescent="0.45">
      <c r="C27" s="848" t="str">
        <f>A8</f>
        <v>当期純利益</v>
      </c>
      <c r="D27" s="848"/>
      <c r="E27" s="851">
        <f>C8</f>
        <v>0</v>
      </c>
      <c r="F27" s="851"/>
      <c r="I27" s="125"/>
    </row>
    <row r="28" spans="1:15" ht="32.4" customHeight="1" x14ac:dyDescent="0.45">
      <c r="C28" s="848" t="str">
        <f>A10</f>
        <v>法人税</v>
      </c>
      <c r="D28" s="848"/>
      <c r="E28" s="851">
        <f>-C10</f>
        <v>0</v>
      </c>
      <c r="F28" s="851"/>
      <c r="I28" s="124"/>
    </row>
    <row r="29" spans="1:15" ht="32.4" customHeight="1" x14ac:dyDescent="0.45">
      <c r="C29" s="848" t="str">
        <f>A12</f>
        <v>特別収支</v>
      </c>
      <c r="D29" s="848"/>
      <c r="E29" s="851">
        <f>C12</f>
        <v>0</v>
      </c>
      <c r="F29" s="851"/>
    </row>
    <row r="30" spans="1:15" ht="32.4" customHeight="1" x14ac:dyDescent="0.45">
      <c r="C30" s="848" t="str">
        <f>A14</f>
        <v>営業外収支</v>
      </c>
      <c r="D30" s="848"/>
      <c r="E30" s="851">
        <f>C14</f>
        <v>0</v>
      </c>
      <c r="F30" s="851"/>
    </row>
    <row r="31" spans="1:15" ht="32.4" customHeight="1" x14ac:dyDescent="0.45">
      <c r="C31" s="848" t="str">
        <f>A16</f>
        <v>販売管理費</v>
      </c>
      <c r="D31" s="848"/>
      <c r="E31" s="851">
        <f>-C16</f>
        <v>0</v>
      </c>
      <c r="F31" s="851"/>
    </row>
    <row r="32" spans="1:15" ht="32.4" customHeight="1" x14ac:dyDescent="0.45">
      <c r="C32" s="848" t="str">
        <f>A18</f>
        <v>売上原価</v>
      </c>
      <c r="D32" s="848"/>
      <c r="E32" s="851">
        <f>-C18</f>
        <v>0</v>
      </c>
      <c r="F32" s="851"/>
    </row>
    <row r="33" spans="3:6" ht="32.4" customHeight="1" x14ac:dyDescent="0.45">
      <c r="C33" s="848" t="str">
        <f>A20</f>
        <v>売上高</v>
      </c>
      <c r="D33" s="848"/>
      <c r="E33" s="851">
        <f>C20</f>
        <v>0</v>
      </c>
      <c r="F33" s="851"/>
    </row>
    <row r="34" spans="3:6" ht="32.4" customHeight="1" x14ac:dyDescent="0.45">
      <c r="C34" s="848"/>
      <c r="D34" s="848"/>
      <c r="E34" s="848"/>
      <c r="F34" s="848"/>
    </row>
  </sheetData>
  <sheetProtection algorithmName="SHA-512" hashValue="yIr9P10l3gddSsDs9V7Av22mr7/We7XxrA8n0g97PNvpM5aaN/tgsngkzaoCG7wGdP9D2ERFMPB6NbwXsfn9Cg==" saltValue="PYmg67kpnIO8Wi7TM0LWYw==" spinCount="100000" sheet="1" objects="1" scenarios="1" formatCells="0" formatColumns="0" formatRows="0"/>
  <mergeCells count="47">
    <mergeCell ref="E14:E15"/>
    <mergeCell ref="E16:E17"/>
    <mergeCell ref="E18:E19"/>
    <mergeCell ref="E20:E21"/>
    <mergeCell ref="C33:D33"/>
    <mergeCell ref="E33:F33"/>
    <mergeCell ref="C27:D27"/>
    <mergeCell ref="E27:F27"/>
    <mergeCell ref="E30:F30"/>
    <mergeCell ref="A20:B21"/>
    <mergeCell ref="C20:D21"/>
    <mergeCell ref="C26:D26"/>
    <mergeCell ref="E26:F26"/>
    <mergeCell ref="C34:D34"/>
    <mergeCell ref="E34:F34"/>
    <mergeCell ref="A22:E24"/>
    <mergeCell ref="C31:D31"/>
    <mergeCell ref="E31:F31"/>
    <mergeCell ref="C32:D32"/>
    <mergeCell ref="E32:F32"/>
    <mergeCell ref="C28:D28"/>
    <mergeCell ref="E28:F28"/>
    <mergeCell ref="C29:D29"/>
    <mergeCell ref="E29:F29"/>
    <mergeCell ref="C30:D30"/>
    <mergeCell ref="A8:B9"/>
    <mergeCell ref="A10:B11"/>
    <mergeCell ref="C10:D11"/>
    <mergeCell ref="A12:B13"/>
    <mergeCell ref="C12:D13"/>
    <mergeCell ref="C8:E9"/>
    <mergeCell ref="E10:E11"/>
    <mergeCell ref="E12:E13"/>
    <mergeCell ref="A14:B15"/>
    <mergeCell ref="C14:D15"/>
    <mergeCell ref="A16:B17"/>
    <mergeCell ref="C16:D17"/>
    <mergeCell ref="A18:B19"/>
    <mergeCell ref="C18:D19"/>
    <mergeCell ref="A7:E7"/>
    <mergeCell ref="A1:L1"/>
    <mergeCell ref="J2:O2"/>
    <mergeCell ref="Q4:X7"/>
    <mergeCell ref="J3:L5"/>
    <mergeCell ref="M3:O5"/>
    <mergeCell ref="A2:H2"/>
    <mergeCell ref="A3:H5"/>
  </mergeCells>
  <phoneticPr fontId="3"/>
  <printOptions horizontalCentered="1" verticalCentered="1"/>
  <pageMargins left="0.23622047244094491" right="0.23622047244094491" top="0.19685039370078741" bottom="0.39370078740157483" header="0.31496062992125984" footer="0.11811023622047245"/>
  <pageSetup paperSize="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CF7C-D811-4A17-8B35-DE8FB3AEBB10}">
  <sheetPr>
    <tabColor theme="5" tint="0.59999389629810485"/>
    <pageSetUpPr fitToPage="1"/>
  </sheetPr>
  <dimension ref="A2:CD74"/>
  <sheetViews>
    <sheetView view="pageBreakPreview" zoomScale="34" zoomScaleNormal="31" zoomScaleSheetLayoutView="34" workbookViewId="0">
      <selection activeCell="AP35" sqref="AP35"/>
    </sheetView>
  </sheetViews>
  <sheetFormatPr defaultColWidth="6.19921875" defaultRowHeight="24.6" customHeight="1" x14ac:dyDescent="1.1000000000000001"/>
  <cols>
    <col min="1" max="28" width="6.19921875" style="84"/>
    <col min="29" max="29" width="6.19921875" style="84" customWidth="1"/>
    <col min="30" max="16384" width="6.19921875" style="84"/>
  </cols>
  <sheetData>
    <row r="2" spans="1:61" ht="24.6" customHeight="1" x14ac:dyDescent="1.1000000000000001">
      <c r="A2" s="942"/>
      <c r="B2" s="942"/>
      <c r="C2" s="942"/>
      <c r="D2" s="942"/>
      <c r="E2" s="942"/>
      <c r="F2" s="942"/>
      <c r="G2" s="942"/>
      <c r="H2" s="942"/>
      <c r="I2" s="942"/>
      <c r="J2" s="942"/>
      <c r="K2" s="942"/>
      <c r="L2" s="942"/>
      <c r="M2" s="942"/>
      <c r="AT2" s="894" t="s">
        <v>142</v>
      </c>
      <c r="AU2" s="895"/>
      <c r="AV2" s="895"/>
      <c r="AW2" s="895"/>
      <c r="AX2" s="895"/>
      <c r="AY2" s="895"/>
      <c r="AZ2" s="896"/>
    </row>
    <row r="3" spans="1:61" ht="24.6" customHeight="1" x14ac:dyDescent="1.1000000000000001">
      <c r="A3" s="942"/>
      <c r="B3" s="942"/>
      <c r="C3" s="942"/>
      <c r="D3" s="942"/>
      <c r="E3" s="942"/>
      <c r="F3" s="942"/>
      <c r="G3" s="942"/>
      <c r="H3" s="942"/>
      <c r="I3" s="942"/>
      <c r="J3" s="942"/>
      <c r="K3" s="942"/>
      <c r="L3" s="942"/>
      <c r="M3" s="942"/>
      <c r="AT3" s="897"/>
      <c r="AU3" s="898"/>
      <c r="AV3" s="898"/>
      <c r="AW3" s="898"/>
      <c r="AX3" s="898"/>
      <c r="AY3" s="898"/>
      <c r="AZ3" s="899"/>
    </row>
    <row r="4" spans="1:61" ht="24.6" customHeight="1" x14ac:dyDescent="1.4">
      <c r="A4" s="108"/>
      <c r="B4" s="108"/>
      <c r="C4" s="108"/>
      <c r="D4" s="108"/>
      <c r="E4" s="108"/>
      <c r="F4" s="108"/>
      <c r="G4" s="108"/>
      <c r="H4" s="108"/>
      <c r="I4" s="108"/>
      <c r="J4" s="107"/>
      <c r="K4" s="107"/>
      <c r="L4" s="107"/>
      <c r="M4" s="107"/>
      <c r="AT4" s="869" t="s">
        <v>115</v>
      </c>
      <c r="AU4" s="869"/>
      <c r="AV4" s="853">
        <f>②決算書概要!L4/1000</f>
        <v>0</v>
      </c>
      <c r="AW4" s="854"/>
      <c r="AX4" s="854"/>
      <c r="AY4" s="854"/>
      <c r="AZ4" s="855"/>
    </row>
    <row r="5" spans="1:61" ht="24.6" customHeight="1" x14ac:dyDescent="1.1000000000000001">
      <c r="A5" s="106"/>
      <c r="B5" s="106"/>
      <c r="C5" s="106"/>
      <c r="D5" s="106"/>
      <c r="E5" s="106"/>
      <c r="F5" s="106"/>
      <c r="G5" s="106"/>
      <c r="H5" s="106"/>
      <c r="I5" s="106"/>
      <c r="AT5" s="869"/>
      <c r="AU5" s="869"/>
      <c r="AV5" s="856"/>
      <c r="AW5" s="857"/>
      <c r="AX5" s="857"/>
      <c r="AY5" s="857"/>
      <c r="AZ5" s="858"/>
    </row>
    <row r="6" spans="1:61" ht="24.6" customHeight="1" thickBot="1" x14ac:dyDescent="1.1499999999999999">
      <c r="AS6" s="91"/>
      <c r="AT6" s="869" t="s">
        <v>41</v>
      </c>
      <c r="AU6" s="869"/>
      <c r="AV6" s="869">
        <f>②決算書概要!K4/1000</f>
        <v>0</v>
      </c>
      <c r="AW6" s="869"/>
      <c r="AX6" s="869"/>
      <c r="AY6" s="870" t="e">
        <f>AV4/AV6</f>
        <v>#DIV/0!</v>
      </c>
      <c r="AZ6" s="870"/>
    </row>
    <row r="7" spans="1:61" ht="24.6" customHeight="1" thickTop="1" x14ac:dyDescent="1.1000000000000001">
      <c r="AB7" s="922" t="s">
        <v>182</v>
      </c>
      <c r="AC7" s="923"/>
      <c r="AD7" s="923"/>
      <c r="AE7" s="923"/>
      <c r="AF7" s="923"/>
      <c r="AG7" s="923"/>
      <c r="AH7" s="924"/>
      <c r="AS7" s="88"/>
      <c r="AT7" s="869"/>
      <c r="AU7" s="869"/>
      <c r="AV7" s="869"/>
      <c r="AW7" s="869"/>
      <c r="AX7" s="869"/>
      <c r="AY7" s="870"/>
      <c r="AZ7" s="870"/>
    </row>
    <row r="8" spans="1:61" ht="24.6" customHeight="1" x14ac:dyDescent="1.1000000000000001">
      <c r="AB8" s="925"/>
      <c r="AC8" s="867"/>
      <c r="AD8" s="867"/>
      <c r="AE8" s="867"/>
      <c r="AF8" s="867"/>
      <c r="AG8" s="867"/>
      <c r="AH8" s="926"/>
      <c r="AS8" s="88"/>
      <c r="AT8" s="869" t="s">
        <v>114</v>
      </c>
      <c r="AU8" s="869"/>
      <c r="AV8" s="872">
        <f>AV4-AV6</f>
        <v>0</v>
      </c>
      <c r="AW8" s="873"/>
      <c r="AX8" s="873"/>
      <c r="AY8" s="873"/>
      <c r="AZ8" s="874"/>
    </row>
    <row r="9" spans="1:61" ht="24.6" customHeight="1" x14ac:dyDescent="1.1000000000000001">
      <c r="AB9" s="916" t="s">
        <v>115</v>
      </c>
      <c r="AC9" s="852"/>
      <c r="AD9" s="853">
        <f>②決算書概要!L9/1000</f>
        <v>0</v>
      </c>
      <c r="AE9" s="854"/>
      <c r="AF9" s="854"/>
      <c r="AG9" s="854"/>
      <c r="AH9" s="917"/>
      <c r="AS9" s="88"/>
      <c r="AT9" s="869"/>
      <c r="AU9" s="869"/>
      <c r="AV9" s="875"/>
      <c r="AW9" s="876"/>
      <c r="AX9" s="876"/>
      <c r="AY9" s="876"/>
      <c r="AZ9" s="877"/>
    </row>
    <row r="10" spans="1:61" ht="24.6" customHeight="1" x14ac:dyDescent="1.1000000000000001">
      <c r="AB10" s="916"/>
      <c r="AC10" s="852"/>
      <c r="AD10" s="856"/>
      <c r="AE10" s="857"/>
      <c r="AF10" s="857"/>
      <c r="AG10" s="857"/>
      <c r="AH10" s="918"/>
      <c r="AS10" s="88"/>
      <c r="AT10" s="90"/>
      <c r="AU10" s="90"/>
      <c r="AV10" s="90"/>
      <c r="AW10" s="90"/>
      <c r="AX10" s="90"/>
      <c r="AY10" s="90"/>
      <c r="AZ10" s="90"/>
    </row>
    <row r="11" spans="1:61" ht="24.6" customHeight="1" x14ac:dyDescent="1.1000000000000001">
      <c r="AB11" s="916" t="s">
        <v>41</v>
      </c>
      <c r="AC11" s="852"/>
      <c r="AD11" s="869">
        <f>②決算書概要!K9/1000</f>
        <v>0</v>
      </c>
      <c r="AE11" s="869"/>
      <c r="AF11" s="869"/>
      <c r="AG11" s="870" t="e">
        <f>AD9/AD11</f>
        <v>#DIV/0!</v>
      </c>
      <c r="AH11" s="921"/>
      <c r="AS11" s="88"/>
      <c r="AT11" s="90"/>
      <c r="AU11" s="90"/>
      <c r="AV11" s="90"/>
      <c r="AW11" s="90"/>
      <c r="AX11" s="90"/>
      <c r="AY11" s="90"/>
      <c r="AZ11" s="90"/>
    </row>
    <row r="12" spans="1:61" ht="24.6" customHeight="1" x14ac:dyDescent="1.1000000000000001">
      <c r="S12" s="91"/>
      <c r="T12" s="93"/>
      <c r="U12" s="93"/>
      <c r="V12" s="93"/>
      <c r="W12" s="93"/>
      <c r="X12" s="93"/>
      <c r="Y12" s="93"/>
      <c r="Z12" s="93"/>
      <c r="AA12" s="93"/>
      <c r="AB12" s="916"/>
      <c r="AC12" s="852"/>
      <c r="AD12" s="869"/>
      <c r="AE12" s="869"/>
      <c r="AF12" s="869"/>
      <c r="AG12" s="870"/>
      <c r="AH12" s="921"/>
      <c r="AI12" s="93"/>
      <c r="AJ12" s="93"/>
      <c r="AK12" s="93"/>
      <c r="AL12" s="93"/>
      <c r="AM12" s="93"/>
      <c r="AN12" s="93"/>
      <c r="AO12" s="93"/>
      <c r="AP12" s="93"/>
      <c r="AQ12" s="93"/>
      <c r="AR12" s="93"/>
      <c r="AS12" s="88"/>
      <c r="AT12" s="90"/>
      <c r="AU12" s="90"/>
      <c r="AV12" s="90"/>
      <c r="AW12" s="90"/>
      <c r="AX12" s="90"/>
      <c r="AY12" s="90"/>
      <c r="AZ12" s="90"/>
    </row>
    <row r="13" spans="1:61" ht="24.6" customHeight="1" x14ac:dyDescent="1.1000000000000001">
      <c r="S13" s="88"/>
      <c r="AB13" s="916" t="s">
        <v>114</v>
      </c>
      <c r="AC13" s="852"/>
      <c r="AD13" s="872">
        <f>AD9-AD11</f>
        <v>0</v>
      </c>
      <c r="AE13" s="873"/>
      <c r="AF13" s="873"/>
      <c r="AG13" s="873"/>
      <c r="AH13" s="878"/>
      <c r="AS13" s="88"/>
      <c r="AT13" s="90"/>
      <c r="AU13" s="90"/>
      <c r="AV13" s="90"/>
      <c r="AW13" s="90"/>
      <c r="AX13" s="90"/>
      <c r="AY13" s="90"/>
      <c r="AZ13" s="90"/>
    </row>
    <row r="14" spans="1:61" ht="24.6" customHeight="1" thickBot="1" x14ac:dyDescent="1.1499999999999999">
      <c r="S14" s="88"/>
      <c r="AB14" s="919"/>
      <c r="AC14" s="920"/>
      <c r="AD14" s="879"/>
      <c r="AE14" s="880"/>
      <c r="AF14" s="880"/>
      <c r="AG14" s="880"/>
      <c r="AH14" s="881"/>
      <c r="AS14" s="88"/>
      <c r="AT14" s="894" t="s">
        <v>135</v>
      </c>
      <c r="AU14" s="895"/>
      <c r="AV14" s="895"/>
      <c r="AW14" s="895"/>
      <c r="AX14" s="895"/>
      <c r="AY14" s="895"/>
      <c r="AZ14" s="896"/>
      <c r="BC14" s="894" t="s">
        <v>134</v>
      </c>
      <c r="BD14" s="895"/>
      <c r="BE14" s="895"/>
      <c r="BF14" s="895"/>
      <c r="BG14" s="895"/>
      <c r="BH14" s="895"/>
      <c r="BI14" s="896"/>
    </row>
    <row r="15" spans="1:61" ht="24.6" customHeight="1" thickTop="1" x14ac:dyDescent="1.1000000000000001">
      <c r="S15" s="88"/>
      <c r="AS15" s="88"/>
      <c r="AT15" s="897"/>
      <c r="AU15" s="898"/>
      <c r="AV15" s="898"/>
      <c r="AW15" s="898"/>
      <c r="AX15" s="898"/>
      <c r="AY15" s="898"/>
      <c r="AZ15" s="899"/>
      <c r="BC15" s="897"/>
      <c r="BD15" s="898"/>
      <c r="BE15" s="898"/>
      <c r="BF15" s="898"/>
      <c r="BG15" s="898"/>
      <c r="BH15" s="898"/>
      <c r="BI15" s="899"/>
    </row>
    <row r="16" spans="1:61" ht="24.6" customHeight="1" thickBot="1" x14ac:dyDescent="1.1499999999999999">
      <c r="S16" s="88"/>
      <c r="AS16" s="88"/>
      <c r="AT16" s="869" t="s">
        <v>115</v>
      </c>
      <c r="AU16" s="869"/>
      <c r="AV16" s="910">
        <f>②決算書概要!L8/1000</f>
        <v>0</v>
      </c>
      <c r="AW16" s="911"/>
      <c r="AX16" s="911"/>
      <c r="AY16" s="911"/>
      <c r="AZ16" s="912"/>
      <c r="BA16" s="89"/>
      <c r="BC16" s="869" t="s">
        <v>115</v>
      </c>
      <c r="BD16" s="869"/>
      <c r="BE16" s="910">
        <f>②決算書概要!L8/1000</f>
        <v>0</v>
      </c>
      <c r="BF16" s="911"/>
      <c r="BG16" s="911"/>
      <c r="BH16" s="911"/>
      <c r="BI16" s="912"/>
    </row>
    <row r="17" spans="1:61" ht="24.6" customHeight="1" thickTop="1" x14ac:dyDescent="1.1000000000000001">
      <c r="K17" s="922" t="s">
        <v>181</v>
      </c>
      <c r="L17" s="923"/>
      <c r="M17" s="923"/>
      <c r="N17" s="923"/>
      <c r="O17" s="923"/>
      <c r="P17" s="923"/>
      <c r="Q17" s="924"/>
      <c r="S17" s="88"/>
      <c r="AS17" s="89"/>
      <c r="AT17" s="869"/>
      <c r="AU17" s="869"/>
      <c r="AV17" s="913"/>
      <c r="AW17" s="914"/>
      <c r="AX17" s="914"/>
      <c r="AY17" s="914"/>
      <c r="AZ17" s="915"/>
      <c r="BA17" s="104"/>
      <c r="BB17" s="93"/>
      <c r="BC17" s="869"/>
      <c r="BD17" s="869"/>
      <c r="BE17" s="913"/>
      <c r="BF17" s="914"/>
      <c r="BG17" s="914"/>
      <c r="BH17" s="914"/>
      <c r="BI17" s="915"/>
    </row>
    <row r="18" spans="1:61" ht="24.6" customHeight="1" x14ac:dyDescent="1.1000000000000001">
      <c r="K18" s="925"/>
      <c r="L18" s="867"/>
      <c r="M18" s="867"/>
      <c r="N18" s="867"/>
      <c r="O18" s="867"/>
      <c r="P18" s="867"/>
      <c r="Q18" s="926"/>
      <c r="S18" s="88"/>
      <c r="AT18" s="869" t="s">
        <v>41</v>
      </c>
      <c r="AU18" s="869"/>
      <c r="AV18" s="869">
        <f>②決算書概要!K8/1000</f>
        <v>0</v>
      </c>
      <c r="AW18" s="869"/>
      <c r="AX18" s="869"/>
      <c r="AY18" s="870" t="e">
        <f>AV16/AV18</f>
        <v>#DIV/0!</v>
      </c>
      <c r="AZ18" s="870"/>
      <c r="BA18" s="103"/>
      <c r="BC18" s="869" t="s">
        <v>41</v>
      </c>
      <c r="BD18" s="869"/>
      <c r="BE18" s="869">
        <f>②決算書概要!K8/1000</f>
        <v>0</v>
      </c>
      <c r="BF18" s="869"/>
      <c r="BG18" s="869"/>
      <c r="BH18" s="870" t="e">
        <f>BE16/BE18</f>
        <v>#DIV/0!</v>
      </c>
      <c r="BI18" s="870"/>
    </row>
    <row r="19" spans="1:61" ht="24.6" customHeight="1" x14ac:dyDescent="1.1000000000000001">
      <c r="K19" s="916" t="s">
        <v>115</v>
      </c>
      <c r="L19" s="852"/>
      <c r="M19" s="853">
        <f>②決算書概要!L12/1000</f>
        <v>0</v>
      </c>
      <c r="N19" s="854"/>
      <c r="O19" s="854"/>
      <c r="P19" s="854"/>
      <c r="Q19" s="917"/>
      <c r="S19" s="88"/>
      <c r="AT19" s="869"/>
      <c r="AU19" s="869"/>
      <c r="AV19" s="869"/>
      <c r="AW19" s="869"/>
      <c r="AX19" s="869"/>
      <c r="AY19" s="870"/>
      <c r="AZ19" s="870"/>
      <c r="BA19" s="97"/>
      <c r="BC19" s="869"/>
      <c r="BD19" s="869"/>
      <c r="BE19" s="869"/>
      <c r="BF19" s="869"/>
      <c r="BG19" s="869"/>
      <c r="BH19" s="870"/>
      <c r="BI19" s="870"/>
    </row>
    <row r="20" spans="1:61" ht="24.6" customHeight="1" x14ac:dyDescent="1.1000000000000001">
      <c r="K20" s="916"/>
      <c r="L20" s="852"/>
      <c r="M20" s="856"/>
      <c r="N20" s="857"/>
      <c r="O20" s="857"/>
      <c r="P20" s="857"/>
      <c r="Q20" s="918"/>
      <c r="S20" s="88"/>
      <c r="AT20" s="869" t="s">
        <v>114</v>
      </c>
      <c r="AU20" s="869"/>
      <c r="AV20" s="872">
        <f>AV16-AV18</f>
        <v>0</v>
      </c>
      <c r="AW20" s="873"/>
      <c r="AX20" s="873"/>
      <c r="AY20" s="873"/>
      <c r="AZ20" s="874"/>
      <c r="BA20" s="97"/>
      <c r="BC20" s="869" t="s">
        <v>114</v>
      </c>
      <c r="BD20" s="869"/>
      <c r="BE20" s="872">
        <f>BE16-BE18</f>
        <v>0</v>
      </c>
      <c r="BF20" s="873"/>
      <c r="BG20" s="873"/>
      <c r="BH20" s="873"/>
      <c r="BI20" s="874"/>
    </row>
    <row r="21" spans="1:61" ht="24.6" customHeight="1" x14ac:dyDescent="1.1000000000000001">
      <c r="I21" s="91"/>
      <c r="J21" s="93"/>
      <c r="K21" s="916" t="s">
        <v>41</v>
      </c>
      <c r="L21" s="852"/>
      <c r="M21" s="869">
        <f>②決算書概要!K12/1000</f>
        <v>0</v>
      </c>
      <c r="N21" s="869"/>
      <c r="O21" s="869"/>
      <c r="P21" s="870" t="e">
        <f>M19/M21</f>
        <v>#DIV/0!</v>
      </c>
      <c r="Q21" s="921"/>
      <c r="R21" s="93"/>
      <c r="S21" s="88"/>
      <c r="AT21" s="869"/>
      <c r="AU21" s="869"/>
      <c r="AV21" s="875"/>
      <c r="AW21" s="876"/>
      <c r="AX21" s="876"/>
      <c r="AY21" s="876"/>
      <c r="AZ21" s="877"/>
      <c r="BA21" s="97"/>
      <c r="BC21" s="869"/>
      <c r="BD21" s="869"/>
      <c r="BE21" s="875"/>
      <c r="BF21" s="876"/>
      <c r="BG21" s="876"/>
      <c r="BH21" s="876"/>
      <c r="BI21" s="877"/>
    </row>
    <row r="22" spans="1:61" ht="24.6" customHeight="1" x14ac:dyDescent="1.1000000000000001">
      <c r="I22" s="88"/>
      <c r="K22" s="916"/>
      <c r="L22" s="852"/>
      <c r="M22" s="869"/>
      <c r="N22" s="869"/>
      <c r="O22" s="869"/>
      <c r="P22" s="870"/>
      <c r="Q22" s="921"/>
      <c r="S22" s="88"/>
      <c r="AT22" s="863" t="s">
        <v>128</v>
      </c>
      <c r="AU22" s="864"/>
      <c r="AV22" s="864"/>
      <c r="AW22" s="864"/>
      <c r="AX22" s="864"/>
      <c r="AY22" s="864"/>
      <c r="AZ22" s="865"/>
      <c r="BA22" s="97"/>
      <c r="BC22" s="90"/>
      <c r="BD22" s="90"/>
      <c r="BE22" s="90"/>
      <c r="BF22" s="90"/>
      <c r="BG22" s="90"/>
      <c r="BH22" s="90"/>
      <c r="BI22" s="90"/>
    </row>
    <row r="23" spans="1:61" ht="24.6" customHeight="1" x14ac:dyDescent="1.1000000000000001">
      <c r="I23" s="88"/>
      <c r="K23" s="916" t="s">
        <v>114</v>
      </c>
      <c r="L23" s="852"/>
      <c r="M23" s="872">
        <f>M19-M21</f>
        <v>0</v>
      </c>
      <c r="N23" s="873"/>
      <c r="O23" s="873"/>
      <c r="P23" s="873"/>
      <c r="Q23" s="878"/>
      <c r="S23" s="88"/>
      <c r="AT23" s="866"/>
      <c r="AU23" s="867"/>
      <c r="AV23" s="867"/>
      <c r="AW23" s="867"/>
      <c r="AX23" s="867"/>
      <c r="AY23" s="867"/>
      <c r="AZ23" s="868"/>
      <c r="BA23" s="97"/>
      <c r="BC23" s="90"/>
      <c r="BD23" s="90"/>
      <c r="BE23" s="90"/>
      <c r="BF23" s="90"/>
      <c r="BG23" s="90"/>
      <c r="BH23" s="90"/>
      <c r="BI23" s="90"/>
    </row>
    <row r="24" spans="1:61" ht="24.6" customHeight="1" thickBot="1" x14ac:dyDescent="1.1499999999999999">
      <c r="I24" s="88"/>
      <c r="K24" s="919"/>
      <c r="L24" s="920"/>
      <c r="M24" s="879"/>
      <c r="N24" s="880"/>
      <c r="O24" s="880"/>
      <c r="P24" s="880"/>
      <c r="Q24" s="881"/>
      <c r="S24" s="88"/>
      <c r="AT24" s="852" t="s">
        <v>115</v>
      </c>
      <c r="AU24" s="852"/>
      <c r="AV24" s="928" t="e">
        <f>AD9/AV4</f>
        <v>#DIV/0!</v>
      </c>
      <c r="AW24" s="929"/>
      <c r="AX24" s="929"/>
      <c r="AY24" s="929"/>
      <c r="AZ24" s="930"/>
      <c r="BA24" s="97"/>
      <c r="BC24" s="894" t="s">
        <v>127</v>
      </c>
      <c r="BD24" s="895"/>
      <c r="BE24" s="895"/>
      <c r="BF24" s="895"/>
      <c r="BG24" s="895"/>
      <c r="BH24" s="895"/>
      <c r="BI24" s="896"/>
    </row>
    <row r="25" spans="1:61" ht="24.6" customHeight="1" thickTop="1" x14ac:dyDescent="1.1000000000000001">
      <c r="I25" s="88"/>
      <c r="K25" s="894" t="s">
        <v>176</v>
      </c>
      <c r="L25" s="895"/>
      <c r="M25" s="895"/>
      <c r="N25" s="895"/>
      <c r="O25" s="895"/>
      <c r="P25" s="895"/>
      <c r="Q25" s="896"/>
      <c r="S25" s="88"/>
      <c r="AT25" s="852"/>
      <c r="AU25" s="852"/>
      <c r="AV25" s="931"/>
      <c r="AW25" s="932"/>
      <c r="AX25" s="932"/>
      <c r="AY25" s="932"/>
      <c r="AZ25" s="933"/>
      <c r="BA25" s="97"/>
      <c r="BC25" s="897"/>
      <c r="BD25" s="898"/>
      <c r="BE25" s="898"/>
      <c r="BF25" s="898"/>
      <c r="BG25" s="898"/>
      <c r="BH25" s="898"/>
      <c r="BI25" s="899"/>
    </row>
    <row r="26" spans="1:61" ht="24.6" customHeight="1" x14ac:dyDescent="1.1000000000000001">
      <c r="I26" s="88"/>
      <c r="K26" s="897"/>
      <c r="L26" s="898"/>
      <c r="M26" s="898"/>
      <c r="N26" s="898"/>
      <c r="O26" s="898"/>
      <c r="P26" s="898"/>
      <c r="Q26" s="899"/>
      <c r="S26" s="88"/>
      <c r="AT26" s="852" t="s">
        <v>41</v>
      </c>
      <c r="AU26" s="852"/>
      <c r="AV26" s="900" t="e">
        <f>AD11/AV6</f>
        <v>#DIV/0!</v>
      </c>
      <c r="AW26" s="900"/>
      <c r="AX26" s="900"/>
      <c r="AY26" s="870" t="e">
        <f>AV24/AV26</f>
        <v>#DIV/0!</v>
      </c>
      <c r="AZ26" s="870"/>
      <c r="BA26" s="97"/>
      <c r="BC26" s="869" t="s">
        <v>115</v>
      </c>
      <c r="BD26" s="869"/>
      <c r="BE26" s="910">
        <v>0</v>
      </c>
      <c r="BF26" s="911"/>
      <c r="BG26" s="911"/>
      <c r="BH26" s="911"/>
      <c r="BI26" s="912"/>
    </row>
    <row r="27" spans="1:61" ht="24.6" customHeight="1" x14ac:dyDescent="1.1000000000000001">
      <c r="I27" s="88"/>
      <c r="K27" s="869" t="s">
        <v>115</v>
      </c>
      <c r="L27" s="869"/>
      <c r="M27" s="943" t="e">
        <f>M19/AD9</f>
        <v>#DIV/0!</v>
      </c>
      <c r="N27" s="944"/>
      <c r="O27" s="944"/>
      <c r="P27" s="944"/>
      <c r="Q27" s="945"/>
      <c r="S27" s="88"/>
      <c r="AT27" s="852"/>
      <c r="AU27" s="852"/>
      <c r="AV27" s="900"/>
      <c r="AW27" s="900"/>
      <c r="AX27" s="900"/>
      <c r="AY27" s="870"/>
      <c r="AZ27" s="870"/>
      <c r="BA27" s="97"/>
      <c r="BC27" s="869"/>
      <c r="BD27" s="869"/>
      <c r="BE27" s="913"/>
      <c r="BF27" s="914"/>
      <c r="BG27" s="914"/>
      <c r="BH27" s="914"/>
      <c r="BI27" s="915"/>
    </row>
    <row r="28" spans="1:61" ht="24.6" customHeight="1" x14ac:dyDescent="1.1000000000000001">
      <c r="I28" s="88"/>
      <c r="K28" s="869"/>
      <c r="L28" s="869"/>
      <c r="M28" s="946"/>
      <c r="N28" s="947"/>
      <c r="O28" s="947"/>
      <c r="P28" s="947"/>
      <c r="Q28" s="948"/>
      <c r="S28" s="88"/>
      <c r="AT28" s="852" t="s">
        <v>114</v>
      </c>
      <c r="AU28" s="852"/>
      <c r="AV28" s="934" t="e">
        <f>AV24-AV26</f>
        <v>#DIV/0!</v>
      </c>
      <c r="AW28" s="935"/>
      <c r="AX28" s="935"/>
      <c r="AY28" s="935"/>
      <c r="AZ28" s="936"/>
      <c r="BB28" s="92"/>
      <c r="BC28" s="869" t="s">
        <v>41</v>
      </c>
      <c r="BD28" s="869"/>
      <c r="BE28" s="869">
        <v>0</v>
      </c>
      <c r="BF28" s="869"/>
      <c r="BG28" s="869"/>
      <c r="BH28" s="870" t="e">
        <f>BE26/BE28</f>
        <v>#DIV/0!</v>
      </c>
      <c r="BI28" s="870"/>
    </row>
    <row r="29" spans="1:61" ht="24.6" customHeight="1" thickBot="1" x14ac:dyDescent="1.1499999999999999">
      <c r="I29" s="88"/>
      <c r="K29" s="869" t="s">
        <v>41</v>
      </c>
      <c r="L29" s="869"/>
      <c r="M29" s="927" t="e">
        <f>M21/AD11</f>
        <v>#DIV/0!</v>
      </c>
      <c r="N29" s="927"/>
      <c r="O29" s="927"/>
      <c r="P29" s="927" t="e">
        <f>M27/M29</f>
        <v>#DIV/0!</v>
      </c>
      <c r="Q29" s="927"/>
      <c r="S29" s="88"/>
      <c r="T29" s="863" t="s">
        <v>180</v>
      </c>
      <c r="U29" s="864"/>
      <c r="V29" s="864"/>
      <c r="W29" s="864"/>
      <c r="X29" s="864"/>
      <c r="Y29" s="864"/>
      <c r="Z29" s="865"/>
      <c r="AA29" s="861"/>
      <c r="AB29" s="862"/>
      <c r="AC29" s="862"/>
      <c r="AD29" s="862"/>
      <c r="AE29" s="862"/>
      <c r="AF29" s="862"/>
      <c r="AG29" s="862"/>
      <c r="AH29" s="862"/>
      <c r="AI29" s="862"/>
      <c r="AJ29" s="862"/>
      <c r="AK29" s="862"/>
      <c r="AL29" s="862"/>
      <c r="AT29" s="852"/>
      <c r="AU29" s="852"/>
      <c r="AV29" s="937"/>
      <c r="AW29" s="938"/>
      <c r="AX29" s="938"/>
      <c r="AY29" s="938"/>
      <c r="AZ29" s="939"/>
      <c r="BC29" s="869"/>
      <c r="BD29" s="869"/>
      <c r="BE29" s="869"/>
      <c r="BF29" s="869"/>
      <c r="BG29" s="869"/>
      <c r="BH29" s="870"/>
      <c r="BI29" s="870"/>
    </row>
    <row r="30" spans="1:61" ht="24.6" customHeight="1" thickTop="1" x14ac:dyDescent="1.1000000000000001">
      <c r="A30" s="922" t="s">
        <v>179</v>
      </c>
      <c r="B30" s="923"/>
      <c r="C30" s="923"/>
      <c r="D30" s="923"/>
      <c r="E30" s="923"/>
      <c r="F30" s="923"/>
      <c r="G30" s="924"/>
      <c r="I30" s="88"/>
      <c r="K30" s="869"/>
      <c r="L30" s="869"/>
      <c r="M30" s="927"/>
      <c r="N30" s="927"/>
      <c r="O30" s="927"/>
      <c r="P30" s="927"/>
      <c r="Q30" s="927"/>
      <c r="S30" s="88"/>
      <c r="T30" s="866"/>
      <c r="U30" s="867"/>
      <c r="V30" s="867"/>
      <c r="W30" s="867"/>
      <c r="X30" s="867"/>
      <c r="Y30" s="867"/>
      <c r="Z30" s="868"/>
      <c r="AA30" s="861"/>
      <c r="AB30" s="862"/>
      <c r="AC30" s="862"/>
      <c r="AD30" s="862"/>
      <c r="AE30" s="862"/>
      <c r="AF30" s="862"/>
      <c r="AG30" s="862"/>
      <c r="AH30" s="862"/>
      <c r="AI30" s="862"/>
      <c r="AJ30" s="862"/>
      <c r="AK30" s="862"/>
      <c r="AL30" s="862"/>
      <c r="AT30" s="100"/>
      <c r="AU30" s="100"/>
      <c r="AV30" s="99"/>
      <c r="AW30" s="99"/>
      <c r="AX30" s="99"/>
      <c r="AY30" s="99"/>
      <c r="AZ30" s="99"/>
      <c r="BC30" s="869" t="s">
        <v>114</v>
      </c>
      <c r="BD30" s="869"/>
      <c r="BE30" s="872">
        <v>0</v>
      </c>
      <c r="BF30" s="873"/>
      <c r="BG30" s="873"/>
      <c r="BH30" s="873"/>
      <c r="BI30" s="874"/>
    </row>
    <row r="31" spans="1:61" ht="24.6" customHeight="1" x14ac:dyDescent="1.1000000000000001">
      <c r="A31" s="925"/>
      <c r="B31" s="867"/>
      <c r="C31" s="867"/>
      <c r="D31" s="867"/>
      <c r="E31" s="867"/>
      <c r="F31" s="867"/>
      <c r="G31" s="926"/>
      <c r="I31" s="88"/>
      <c r="K31" s="869" t="s">
        <v>114</v>
      </c>
      <c r="L31" s="869"/>
      <c r="M31" s="904" t="e">
        <f>M27-M29</f>
        <v>#DIV/0!</v>
      </c>
      <c r="N31" s="905"/>
      <c r="O31" s="905"/>
      <c r="P31" s="905"/>
      <c r="Q31" s="906"/>
      <c r="S31" s="88"/>
      <c r="T31" s="852" t="s">
        <v>115</v>
      </c>
      <c r="U31" s="852"/>
      <c r="V31" s="853">
        <f>AW35+AW45+AW55+AW65</f>
        <v>0</v>
      </c>
      <c r="W31" s="854"/>
      <c r="X31" s="854"/>
      <c r="Y31" s="854"/>
      <c r="Z31" s="855"/>
      <c r="AT31" s="100"/>
      <c r="AU31" s="100"/>
      <c r="AV31" s="99"/>
      <c r="AW31" s="99"/>
      <c r="AX31" s="99"/>
      <c r="AY31" s="99"/>
      <c r="AZ31" s="99"/>
      <c r="BC31" s="869"/>
      <c r="BD31" s="869"/>
      <c r="BE31" s="875"/>
      <c r="BF31" s="876"/>
      <c r="BG31" s="876"/>
      <c r="BH31" s="876"/>
      <c r="BI31" s="877"/>
    </row>
    <row r="32" spans="1:61" ht="24.6" customHeight="1" x14ac:dyDescent="1.1000000000000001">
      <c r="A32" s="916" t="s">
        <v>123</v>
      </c>
      <c r="B32" s="852"/>
      <c r="C32" s="853">
        <f>②決算書概要!L20/1000</f>
        <v>0</v>
      </c>
      <c r="D32" s="854"/>
      <c r="E32" s="854"/>
      <c r="F32" s="854"/>
      <c r="G32" s="917"/>
      <c r="I32" s="88"/>
      <c r="K32" s="869"/>
      <c r="L32" s="869"/>
      <c r="M32" s="907"/>
      <c r="N32" s="908"/>
      <c r="O32" s="908"/>
      <c r="P32" s="908"/>
      <c r="Q32" s="909"/>
      <c r="S32" s="89"/>
      <c r="T32" s="852"/>
      <c r="U32" s="852"/>
      <c r="V32" s="856"/>
      <c r="W32" s="857"/>
      <c r="X32" s="857"/>
      <c r="Y32" s="857"/>
      <c r="Z32" s="858"/>
      <c r="AT32" s="100"/>
      <c r="AU32" s="100"/>
      <c r="AV32" s="99"/>
      <c r="AW32" s="99"/>
      <c r="AX32" s="99"/>
      <c r="AY32" s="99"/>
      <c r="AZ32" s="99"/>
    </row>
    <row r="33" spans="1:82" ht="24.6" customHeight="1" x14ac:dyDescent="1.1000000000000001">
      <c r="A33" s="916"/>
      <c r="B33" s="852"/>
      <c r="C33" s="856"/>
      <c r="D33" s="857"/>
      <c r="E33" s="857"/>
      <c r="F33" s="857"/>
      <c r="G33" s="918"/>
      <c r="I33" s="88"/>
      <c r="T33" s="852" t="s">
        <v>41</v>
      </c>
      <c r="U33" s="852"/>
      <c r="V33" s="869">
        <f>AW37+AW47+AW57+AW67</f>
        <v>0</v>
      </c>
      <c r="W33" s="869"/>
      <c r="X33" s="869"/>
      <c r="Y33" s="870" t="e">
        <f>V31/V33</f>
        <v>#DIV/0!</v>
      </c>
      <c r="Z33" s="870"/>
      <c r="AA33" s="91"/>
      <c r="AB33" s="93"/>
      <c r="AC33" s="93"/>
      <c r="AD33" s="93"/>
      <c r="AE33" s="93"/>
      <c r="AF33" s="93"/>
      <c r="AG33" s="93"/>
      <c r="AH33" s="93"/>
      <c r="AI33" s="93"/>
      <c r="AJ33" s="93"/>
      <c r="AK33" s="93"/>
      <c r="AL33" s="93"/>
      <c r="AM33" s="92"/>
      <c r="AU33" s="894" t="s">
        <v>122</v>
      </c>
      <c r="AV33" s="895"/>
      <c r="AW33" s="895"/>
      <c r="AX33" s="895"/>
      <c r="AY33" s="895"/>
      <c r="AZ33" s="895"/>
      <c r="BA33" s="896"/>
      <c r="BB33" s="894" t="s">
        <v>178</v>
      </c>
      <c r="BC33" s="895"/>
      <c r="BD33" s="895"/>
      <c r="BE33" s="895"/>
      <c r="BF33" s="895"/>
      <c r="BG33" s="895"/>
      <c r="BH33" s="896"/>
      <c r="BI33" s="90"/>
    </row>
    <row r="34" spans="1:82" ht="24.6" customHeight="1" x14ac:dyDescent="1.1000000000000001">
      <c r="A34" s="916" t="s">
        <v>41</v>
      </c>
      <c r="B34" s="852"/>
      <c r="C34" s="869">
        <f>②決算書概要!K20/1000</f>
        <v>0</v>
      </c>
      <c r="D34" s="869"/>
      <c r="E34" s="869"/>
      <c r="F34" s="870" t="e">
        <f>C32/C34</f>
        <v>#DIV/0!</v>
      </c>
      <c r="G34" s="921"/>
      <c r="H34" s="92"/>
      <c r="I34" s="88"/>
      <c r="T34" s="852"/>
      <c r="U34" s="852"/>
      <c r="V34" s="869"/>
      <c r="W34" s="869"/>
      <c r="X34" s="869"/>
      <c r="Y34" s="870"/>
      <c r="Z34" s="870"/>
      <c r="AA34" s="88"/>
      <c r="AM34" s="97"/>
      <c r="AU34" s="897"/>
      <c r="AV34" s="898"/>
      <c r="AW34" s="898"/>
      <c r="AX34" s="898"/>
      <c r="AY34" s="898"/>
      <c r="AZ34" s="898"/>
      <c r="BA34" s="899"/>
      <c r="BB34" s="897"/>
      <c r="BC34" s="898"/>
      <c r="BD34" s="898"/>
      <c r="BE34" s="898"/>
      <c r="BF34" s="898"/>
      <c r="BG34" s="898"/>
      <c r="BH34" s="899"/>
      <c r="BI34" s="90"/>
      <c r="BO34" s="940" t="e">
        <f>BD35+BD45+BD55+BD65</f>
        <v>#DIV/0!</v>
      </c>
      <c r="BP34" s="941"/>
      <c r="BQ34" s="941"/>
      <c r="BR34" s="941"/>
      <c r="BS34" s="941"/>
      <c r="BT34" s="941"/>
      <c r="BU34" s="941"/>
      <c r="BV34" s="941"/>
    </row>
    <row r="35" spans="1:82" ht="24.6" customHeight="1" x14ac:dyDescent="1.1000000000000001">
      <c r="A35" s="916"/>
      <c r="B35" s="852"/>
      <c r="C35" s="869"/>
      <c r="D35" s="869"/>
      <c r="E35" s="869"/>
      <c r="F35" s="870"/>
      <c r="G35" s="921"/>
      <c r="H35" s="94"/>
      <c r="I35" s="98"/>
      <c r="J35" s="94"/>
      <c r="K35" s="94"/>
      <c r="L35" s="94"/>
      <c r="M35" s="94"/>
      <c r="N35" s="94"/>
      <c r="O35" s="94"/>
      <c r="P35" s="94"/>
      <c r="T35" s="852" t="s">
        <v>114</v>
      </c>
      <c r="U35" s="852"/>
      <c r="V35" s="872">
        <f>V31-V33</f>
        <v>0</v>
      </c>
      <c r="W35" s="873"/>
      <c r="X35" s="873"/>
      <c r="Y35" s="873"/>
      <c r="Z35" s="874"/>
      <c r="AM35" s="97"/>
      <c r="AU35" s="869" t="s">
        <v>115</v>
      </c>
      <c r="AV35" s="869"/>
      <c r="AW35" s="853">
        <f>②決算書概要!L31/1000</f>
        <v>0</v>
      </c>
      <c r="AX35" s="854"/>
      <c r="AY35" s="854"/>
      <c r="AZ35" s="854"/>
      <c r="BA35" s="855"/>
      <c r="BB35" s="869" t="s">
        <v>115</v>
      </c>
      <c r="BC35" s="869"/>
      <c r="BD35" s="943" t="e">
        <f>AW35/$AD$9</f>
        <v>#DIV/0!</v>
      </c>
      <c r="BE35" s="944"/>
      <c r="BF35" s="944"/>
      <c r="BG35" s="944"/>
      <c r="BH35" s="945"/>
      <c r="BI35" s="90"/>
      <c r="BO35" s="941"/>
      <c r="BP35" s="941"/>
      <c r="BQ35" s="941"/>
      <c r="BR35" s="941"/>
      <c r="BS35" s="941"/>
      <c r="BT35" s="941"/>
      <c r="BU35" s="941"/>
      <c r="BV35" s="941"/>
    </row>
    <row r="36" spans="1:82" ht="24.6" customHeight="1" x14ac:dyDescent="1.1000000000000001">
      <c r="A36" s="916" t="s">
        <v>114</v>
      </c>
      <c r="B36" s="852"/>
      <c r="C36" s="872">
        <f>C32-C34</f>
        <v>0</v>
      </c>
      <c r="D36" s="873"/>
      <c r="E36" s="873"/>
      <c r="F36" s="873"/>
      <c r="G36" s="878"/>
      <c r="H36" s="94"/>
      <c r="I36" s="98"/>
      <c r="J36" s="94"/>
      <c r="K36" s="94"/>
      <c r="L36" s="94"/>
      <c r="M36" s="94"/>
      <c r="N36" s="94"/>
      <c r="O36" s="94"/>
      <c r="P36" s="94"/>
      <c r="T36" s="852"/>
      <c r="U36" s="852"/>
      <c r="V36" s="875"/>
      <c r="W36" s="876"/>
      <c r="X36" s="876"/>
      <c r="Y36" s="876"/>
      <c r="Z36" s="877"/>
      <c r="AM36" s="97"/>
      <c r="AU36" s="869"/>
      <c r="AV36" s="869"/>
      <c r="AW36" s="856"/>
      <c r="AX36" s="857"/>
      <c r="AY36" s="857"/>
      <c r="AZ36" s="857"/>
      <c r="BA36" s="858"/>
      <c r="BB36" s="869"/>
      <c r="BC36" s="869"/>
      <c r="BD36" s="946"/>
      <c r="BE36" s="947"/>
      <c r="BF36" s="947"/>
      <c r="BG36" s="947"/>
      <c r="BH36" s="948"/>
      <c r="BI36" s="90"/>
      <c r="BO36" s="941"/>
      <c r="BP36" s="941"/>
      <c r="BQ36" s="941"/>
      <c r="BR36" s="941"/>
      <c r="BS36" s="941"/>
      <c r="BT36" s="941"/>
      <c r="BU36" s="941"/>
      <c r="BV36" s="941"/>
    </row>
    <row r="37" spans="1:82" ht="24.6" customHeight="1" thickBot="1" x14ac:dyDescent="1.1499999999999999">
      <c r="A37" s="919"/>
      <c r="B37" s="920"/>
      <c r="C37" s="879"/>
      <c r="D37" s="880"/>
      <c r="E37" s="880"/>
      <c r="F37" s="880"/>
      <c r="G37" s="881"/>
      <c r="I37" s="88"/>
      <c r="AM37" s="97"/>
      <c r="AT37" s="97"/>
      <c r="AU37" s="869" t="s">
        <v>41</v>
      </c>
      <c r="AV37" s="869"/>
      <c r="AW37" s="869">
        <f>②決算書概要!K31/1000</f>
        <v>0</v>
      </c>
      <c r="AX37" s="869"/>
      <c r="AY37" s="869"/>
      <c r="AZ37" s="870" t="e">
        <f>AW35/AW37</f>
        <v>#DIV/0!</v>
      </c>
      <c r="BA37" s="870"/>
      <c r="BB37" s="869" t="s">
        <v>41</v>
      </c>
      <c r="BC37" s="869"/>
      <c r="BD37" s="927" t="e">
        <f>AW37/$AD$11</f>
        <v>#DIV/0!</v>
      </c>
      <c r="BE37" s="927"/>
      <c r="BF37" s="927"/>
      <c r="BG37" s="927" t="e">
        <f>BD35/BD37</f>
        <v>#DIV/0!</v>
      </c>
      <c r="BH37" s="927"/>
      <c r="BI37" s="90"/>
      <c r="BO37" s="941"/>
      <c r="BP37" s="941"/>
      <c r="BQ37" s="941"/>
      <c r="BR37" s="941"/>
      <c r="BS37" s="941"/>
      <c r="BT37" s="941"/>
      <c r="BU37" s="941"/>
      <c r="BV37" s="941"/>
    </row>
    <row r="38" spans="1:82" ht="24.6" customHeight="1" thickTop="1" x14ac:dyDescent="1.1000000000000001">
      <c r="I38" s="88"/>
      <c r="AM38" s="97"/>
      <c r="AT38" s="91"/>
      <c r="AU38" s="869"/>
      <c r="AV38" s="869"/>
      <c r="AW38" s="869"/>
      <c r="AX38" s="869"/>
      <c r="AY38" s="869"/>
      <c r="AZ38" s="870"/>
      <c r="BA38" s="870"/>
      <c r="BB38" s="869"/>
      <c r="BC38" s="869"/>
      <c r="BD38" s="927"/>
      <c r="BE38" s="927"/>
      <c r="BF38" s="927"/>
      <c r="BG38" s="927"/>
      <c r="BH38" s="927"/>
      <c r="BI38" s="90"/>
      <c r="BO38" s="941"/>
      <c r="BP38" s="941"/>
      <c r="BQ38" s="941"/>
      <c r="BR38" s="941"/>
      <c r="BS38" s="941"/>
      <c r="BT38" s="941"/>
      <c r="BU38" s="941"/>
      <c r="BV38" s="941"/>
      <c r="BX38" s="863" t="s">
        <v>101</v>
      </c>
      <c r="BY38" s="864"/>
      <c r="BZ38" s="864"/>
      <c r="CA38" s="864"/>
      <c r="CB38" s="864"/>
      <c r="CC38" s="864"/>
      <c r="CD38" s="865"/>
    </row>
    <row r="39" spans="1:82" ht="24.6" customHeight="1" x14ac:dyDescent="1.1000000000000001">
      <c r="I39" s="88"/>
      <c r="AM39" s="97"/>
      <c r="AT39" s="88"/>
      <c r="AU39" s="869" t="s">
        <v>114</v>
      </c>
      <c r="AV39" s="869"/>
      <c r="AW39" s="872">
        <f>AW35-AW37</f>
        <v>0</v>
      </c>
      <c r="AX39" s="873"/>
      <c r="AY39" s="873"/>
      <c r="AZ39" s="873"/>
      <c r="BA39" s="874"/>
      <c r="BB39" s="869" t="s">
        <v>114</v>
      </c>
      <c r="BC39" s="869"/>
      <c r="BD39" s="904" t="e">
        <f>BD35-BD37</f>
        <v>#DIV/0!</v>
      </c>
      <c r="BE39" s="905"/>
      <c r="BF39" s="905"/>
      <c r="BG39" s="905"/>
      <c r="BH39" s="906"/>
      <c r="BI39" s="90"/>
      <c r="BO39" s="941"/>
      <c r="BP39" s="941"/>
      <c r="BQ39" s="941"/>
      <c r="BR39" s="941"/>
      <c r="BS39" s="941"/>
      <c r="BT39" s="941"/>
      <c r="BU39" s="941"/>
      <c r="BV39" s="941"/>
      <c r="BX39" s="866"/>
      <c r="BY39" s="867"/>
      <c r="BZ39" s="867"/>
      <c r="CA39" s="867"/>
      <c r="CB39" s="867"/>
      <c r="CC39" s="867"/>
      <c r="CD39" s="868"/>
    </row>
    <row r="40" spans="1:82" ht="24.6" customHeight="1" x14ac:dyDescent="1.1000000000000001">
      <c r="I40" s="88"/>
      <c r="AM40" s="97"/>
      <c r="AT40" s="88"/>
      <c r="AU40" s="869"/>
      <c r="AV40" s="869"/>
      <c r="AW40" s="875"/>
      <c r="AX40" s="876"/>
      <c r="AY40" s="876"/>
      <c r="AZ40" s="876"/>
      <c r="BA40" s="877"/>
      <c r="BB40" s="869"/>
      <c r="BC40" s="869"/>
      <c r="BD40" s="907"/>
      <c r="BE40" s="908"/>
      <c r="BF40" s="908"/>
      <c r="BG40" s="908"/>
      <c r="BH40" s="909"/>
      <c r="BI40" s="90"/>
      <c r="BO40" s="941"/>
      <c r="BP40" s="941"/>
      <c r="BQ40" s="941"/>
      <c r="BR40" s="941"/>
      <c r="BS40" s="941"/>
      <c r="BT40" s="941"/>
      <c r="BU40" s="941"/>
      <c r="BV40" s="941"/>
      <c r="BX40" s="852" t="s">
        <v>115</v>
      </c>
      <c r="BY40" s="852"/>
      <c r="BZ40" s="882" t="e">
        <f>BV53/AV4</f>
        <v>#DIV/0!</v>
      </c>
      <c r="CA40" s="883"/>
      <c r="CB40" s="883"/>
      <c r="CC40" s="883"/>
      <c r="CD40" s="884"/>
    </row>
    <row r="41" spans="1:82" ht="24.6" customHeight="1" x14ac:dyDescent="1.1000000000000001">
      <c r="I41" s="88"/>
      <c r="AE41" s="863" t="s">
        <v>118</v>
      </c>
      <c r="AF41" s="864"/>
      <c r="AG41" s="864"/>
      <c r="AH41" s="864"/>
      <c r="AI41" s="864"/>
      <c r="AJ41" s="864"/>
      <c r="AK41" s="865"/>
      <c r="AM41" s="97"/>
      <c r="AT41" s="88"/>
      <c r="AU41" s="90"/>
      <c r="AV41" s="90"/>
      <c r="AW41" s="90"/>
      <c r="AX41" s="90"/>
      <c r="AY41" s="90"/>
      <c r="AZ41" s="90"/>
      <c r="BA41" s="90"/>
      <c r="BB41" s="90"/>
      <c r="BC41" s="90"/>
      <c r="BD41" s="90"/>
      <c r="BE41" s="90"/>
      <c r="BF41" s="90"/>
      <c r="BG41" s="90"/>
      <c r="BH41" s="90"/>
      <c r="BI41" s="90"/>
      <c r="BO41" s="941"/>
      <c r="BP41" s="941"/>
      <c r="BQ41" s="941"/>
      <c r="BR41" s="941"/>
      <c r="BS41" s="941"/>
      <c r="BT41" s="941"/>
      <c r="BU41" s="941"/>
      <c r="BV41" s="941"/>
      <c r="BX41" s="852"/>
      <c r="BY41" s="852"/>
      <c r="BZ41" s="885"/>
      <c r="CA41" s="886"/>
      <c r="CB41" s="886"/>
      <c r="CC41" s="886"/>
      <c r="CD41" s="887"/>
    </row>
    <row r="42" spans="1:82" ht="24.6" customHeight="1" x14ac:dyDescent="1.1000000000000001">
      <c r="I42" s="88"/>
      <c r="AE42" s="866"/>
      <c r="AF42" s="867"/>
      <c r="AG42" s="867"/>
      <c r="AH42" s="867"/>
      <c r="AI42" s="867"/>
      <c r="AJ42" s="867"/>
      <c r="AK42" s="868"/>
      <c r="AM42" s="97"/>
      <c r="AT42" s="88"/>
      <c r="AU42" s="90"/>
      <c r="AV42" s="90"/>
      <c r="AW42" s="90"/>
      <c r="AX42" s="90"/>
      <c r="AY42" s="90"/>
      <c r="AZ42" s="90"/>
      <c r="BA42" s="90"/>
      <c r="BB42" s="90"/>
      <c r="BC42" s="90"/>
      <c r="BD42" s="90"/>
      <c r="BE42" s="90"/>
      <c r="BF42" s="90"/>
      <c r="BG42" s="90"/>
      <c r="BH42" s="90"/>
      <c r="BI42" s="90"/>
      <c r="BO42" s="941"/>
      <c r="BP42" s="941"/>
      <c r="BQ42" s="941"/>
      <c r="BR42" s="941"/>
      <c r="BS42" s="941"/>
      <c r="BT42" s="941"/>
      <c r="BU42" s="941"/>
      <c r="BV42" s="941"/>
      <c r="BX42" s="852" t="s">
        <v>41</v>
      </c>
      <c r="BY42" s="852"/>
      <c r="BZ42" s="900" t="e">
        <f>BV55/AV6</f>
        <v>#DIV/0!</v>
      </c>
      <c r="CA42" s="900"/>
      <c r="CB42" s="900"/>
      <c r="CC42" s="870" t="e">
        <f>BZ40/BZ42</f>
        <v>#DIV/0!</v>
      </c>
      <c r="CD42" s="870"/>
    </row>
    <row r="43" spans="1:82" ht="24.6" customHeight="1" x14ac:dyDescent="1.1000000000000001">
      <c r="I43" s="88"/>
      <c r="AE43" s="852" t="s">
        <v>115</v>
      </c>
      <c r="AF43" s="852"/>
      <c r="AG43" s="853">
        <f>②決算書概要!L16/1000</f>
        <v>0</v>
      </c>
      <c r="AH43" s="854"/>
      <c r="AI43" s="854"/>
      <c r="AJ43" s="854"/>
      <c r="AK43" s="855"/>
      <c r="AM43" s="97"/>
      <c r="AT43" s="88"/>
      <c r="AU43" s="894" t="s">
        <v>96</v>
      </c>
      <c r="AV43" s="895"/>
      <c r="AW43" s="895"/>
      <c r="AX43" s="895"/>
      <c r="AY43" s="895"/>
      <c r="AZ43" s="895"/>
      <c r="BA43" s="896"/>
      <c r="BB43" s="894" t="s">
        <v>176</v>
      </c>
      <c r="BC43" s="895"/>
      <c r="BD43" s="895"/>
      <c r="BE43" s="895"/>
      <c r="BF43" s="895"/>
      <c r="BG43" s="895"/>
      <c r="BH43" s="896"/>
      <c r="BI43" s="90"/>
      <c r="BX43" s="852"/>
      <c r="BY43" s="852"/>
      <c r="BZ43" s="900"/>
      <c r="CA43" s="900"/>
      <c r="CB43" s="900"/>
      <c r="CC43" s="870"/>
      <c r="CD43" s="870"/>
    </row>
    <row r="44" spans="1:82" ht="24.6" customHeight="1" x14ac:dyDescent="1.1000000000000001">
      <c r="I44" s="88"/>
      <c r="AE44" s="852"/>
      <c r="AF44" s="852"/>
      <c r="AG44" s="856"/>
      <c r="AH44" s="857"/>
      <c r="AI44" s="857"/>
      <c r="AJ44" s="857"/>
      <c r="AK44" s="858"/>
      <c r="AM44" s="97"/>
      <c r="AT44" s="88"/>
      <c r="AU44" s="897"/>
      <c r="AV44" s="898"/>
      <c r="AW44" s="898"/>
      <c r="AX44" s="898"/>
      <c r="AY44" s="898"/>
      <c r="AZ44" s="898"/>
      <c r="BA44" s="899"/>
      <c r="BB44" s="897"/>
      <c r="BC44" s="898"/>
      <c r="BD44" s="898"/>
      <c r="BE44" s="898"/>
      <c r="BF44" s="898"/>
      <c r="BG44" s="898"/>
      <c r="BH44" s="899"/>
      <c r="BI44" s="90"/>
      <c r="BX44" s="852" t="s">
        <v>114</v>
      </c>
      <c r="BY44" s="852"/>
      <c r="BZ44" s="934" t="e">
        <f>BZ40-BZ42</f>
        <v>#DIV/0!</v>
      </c>
      <c r="CA44" s="935"/>
      <c r="CB44" s="935"/>
      <c r="CC44" s="935"/>
      <c r="CD44" s="936"/>
    </row>
    <row r="45" spans="1:82" ht="24.6" customHeight="1" x14ac:dyDescent="1.1000000000000001">
      <c r="I45" s="88"/>
      <c r="AD45" s="91"/>
      <c r="AE45" s="852" t="s">
        <v>41</v>
      </c>
      <c r="AF45" s="852"/>
      <c r="AG45" s="869">
        <f>②決算書概要!K16/1000</f>
        <v>0</v>
      </c>
      <c r="AH45" s="869"/>
      <c r="AI45" s="869"/>
      <c r="AJ45" s="870" t="e">
        <f>AG43/AG45</f>
        <v>#DIV/0!</v>
      </c>
      <c r="AK45" s="870"/>
      <c r="AM45" s="97"/>
      <c r="AT45" s="88"/>
      <c r="AU45" s="869" t="s">
        <v>115</v>
      </c>
      <c r="AV45" s="869"/>
      <c r="AW45" s="853">
        <f>②決算書概要!L32/1000</f>
        <v>0</v>
      </c>
      <c r="AX45" s="854"/>
      <c r="AY45" s="854"/>
      <c r="AZ45" s="854"/>
      <c r="BA45" s="855"/>
      <c r="BB45" s="869" t="s">
        <v>115</v>
      </c>
      <c r="BC45" s="869"/>
      <c r="BD45" s="943" t="e">
        <f>AW45/$AD$9</f>
        <v>#DIV/0!</v>
      </c>
      <c r="BE45" s="944"/>
      <c r="BF45" s="944"/>
      <c r="BG45" s="944"/>
      <c r="BH45" s="945"/>
      <c r="BI45" s="90"/>
      <c r="BX45" s="852"/>
      <c r="BY45" s="852"/>
      <c r="BZ45" s="937"/>
      <c r="CA45" s="938"/>
      <c r="CB45" s="938"/>
      <c r="CC45" s="938"/>
      <c r="CD45" s="939"/>
    </row>
    <row r="46" spans="1:82" ht="24.6" customHeight="1" x14ac:dyDescent="1.1000000000000001">
      <c r="I46" s="88"/>
      <c r="AD46" s="88"/>
      <c r="AE46" s="852"/>
      <c r="AF46" s="852"/>
      <c r="AG46" s="869"/>
      <c r="AH46" s="869"/>
      <c r="AI46" s="869"/>
      <c r="AJ46" s="870"/>
      <c r="AK46" s="870"/>
      <c r="AM46" s="97"/>
      <c r="AT46" s="88"/>
      <c r="AU46" s="869"/>
      <c r="AV46" s="869"/>
      <c r="AW46" s="856"/>
      <c r="AX46" s="857"/>
      <c r="AY46" s="857"/>
      <c r="AZ46" s="857"/>
      <c r="BA46" s="858"/>
      <c r="BB46" s="869"/>
      <c r="BC46" s="869"/>
      <c r="BD46" s="946"/>
      <c r="BE46" s="947"/>
      <c r="BF46" s="947"/>
      <c r="BG46" s="947"/>
      <c r="BH46" s="948"/>
      <c r="BI46" s="90"/>
    </row>
    <row r="47" spans="1:82" ht="24.6" customHeight="1" x14ac:dyDescent="1.1000000000000001">
      <c r="I47" s="88"/>
      <c r="K47" s="863" t="s">
        <v>167</v>
      </c>
      <c r="L47" s="864"/>
      <c r="M47" s="864"/>
      <c r="N47" s="864"/>
      <c r="O47" s="864"/>
      <c r="P47" s="864"/>
      <c r="Q47" s="865"/>
      <c r="AD47" s="88"/>
      <c r="AE47" s="852" t="s">
        <v>114</v>
      </c>
      <c r="AF47" s="852"/>
      <c r="AG47" s="872">
        <f>AG43-AG45</f>
        <v>0</v>
      </c>
      <c r="AH47" s="873"/>
      <c r="AI47" s="873"/>
      <c r="AJ47" s="873"/>
      <c r="AK47" s="874"/>
      <c r="AM47" s="97"/>
      <c r="AS47" s="97"/>
      <c r="AT47" s="89"/>
      <c r="AU47" s="869" t="s">
        <v>41</v>
      </c>
      <c r="AV47" s="869"/>
      <c r="AW47" s="869">
        <f>②決算書概要!K32/1000</f>
        <v>0</v>
      </c>
      <c r="AX47" s="869"/>
      <c r="AY47" s="869"/>
      <c r="AZ47" s="870" t="e">
        <f>AW45/AW47</f>
        <v>#DIV/0!</v>
      </c>
      <c r="BA47" s="870"/>
      <c r="BB47" s="869" t="s">
        <v>41</v>
      </c>
      <c r="BC47" s="869"/>
      <c r="BD47" s="927" t="e">
        <f>AW47/$AD$11</f>
        <v>#DIV/0!</v>
      </c>
      <c r="BE47" s="927"/>
      <c r="BF47" s="927"/>
      <c r="BG47" s="927" t="e">
        <f>BD45/BD47</f>
        <v>#DIV/0!</v>
      </c>
      <c r="BH47" s="927"/>
      <c r="BI47" s="90"/>
    </row>
    <row r="48" spans="1:82" ht="24.6" customHeight="1" x14ac:dyDescent="1.1000000000000001">
      <c r="I48" s="88"/>
      <c r="K48" s="866"/>
      <c r="L48" s="867"/>
      <c r="M48" s="867"/>
      <c r="N48" s="867"/>
      <c r="O48" s="867"/>
      <c r="P48" s="867"/>
      <c r="Q48" s="868"/>
      <c r="AD48" s="88"/>
      <c r="AE48" s="852"/>
      <c r="AF48" s="852"/>
      <c r="AG48" s="875"/>
      <c r="AH48" s="876"/>
      <c r="AI48" s="876"/>
      <c r="AJ48" s="876"/>
      <c r="AK48" s="877"/>
      <c r="AM48" s="97"/>
      <c r="AT48" s="88"/>
      <c r="AU48" s="869"/>
      <c r="AV48" s="869"/>
      <c r="AW48" s="869"/>
      <c r="AX48" s="869"/>
      <c r="AY48" s="869"/>
      <c r="AZ48" s="870"/>
      <c r="BA48" s="870"/>
      <c r="BB48" s="869"/>
      <c r="BC48" s="869"/>
      <c r="BD48" s="927"/>
      <c r="BE48" s="927"/>
      <c r="BF48" s="927"/>
      <c r="BG48" s="927"/>
      <c r="BH48" s="927"/>
      <c r="BI48" s="90"/>
    </row>
    <row r="49" spans="3:78" ht="24.6" customHeight="1" x14ac:dyDescent="1.1000000000000001">
      <c r="I49" s="88"/>
      <c r="K49" s="852" t="s">
        <v>115</v>
      </c>
      <c r="L49" s="852"/>
      <c r="M49" s="853">
        <f>AG43-AG55</f>
        <v>0</v>
      </c>
      <c r="N49" s="854"/>
      <c r="O49" s="854"/>
      <c r="P49" s="854"/>
      <c r="Q49" s="855"/>
      <c r="AD49" s="88"/>
      <c r="AM49" s="97"/>
      <c r="AT49" s="88"/>
      <c r="AU49" s="869" t="s">
        <v>114</v>
      </c>
      <c r="AV49" s="869"/>
      <c r="AW49" s="872">
        <f>AW45-AW47</f>
        <v>0</v>
      </c>
      <c r="AX49" s="873"/>
      <c r="AY49" s="873"/>
      <c r="AZ49" s="873"/>
      <c r="BA49" s="874"/>
      <c r="BB49" s="869" t="s">
        <v>114</v>
      </c>
      <c r="BC49" s="869"/>
      <c r="BD49" s="904" t="e">
        <f>BD45-BD47</f>
        <v>#DIV/0!</v>
      </c>
      <c r="BE49" s="905"/>
      <c r="BF49" s="905"/>
      <c r="BG49" s="905"/>
      <c r="BH49" s="906"/>
      <c r="BI49" s="90"/>
    </row>
    <row r="50" spans="3:78" ht="24.6" customHeight="1" x14ac:dyDescent="1.1000000000000001">
      <c r="I50" s="89"/>
      <c r="K50" s="852"/>
      <c r="L50" s="852"/>
      <c r="M50" s="856"/>
      <c r="N50" s="857"/>
      <c r="O50" s="857"/>
      <c r="P50" s="857"/>
      <c r="Q50" s="858"/>
      <c r="AD50" s="88"/>
      <c r="AM50" s="97"/>
      <c r="AT50" s="88"/>
      <c r="AU50" s="869"/>
      <c r="AV50" s="869"/>
      <c r="AW50" s="875"/>
      <c r="AX50" s="876"/>
      <c r="AY50" s="876"/>
      <c r="AZ50" s="876"/>
      <c r="BA50" s="877"/>
      <c r="BB50" s="869"/>
      <c r="BC50" s="869"/>
      <c r="BD50" s="907"/>
      <c r="BE50" s="908"/>
      <c r="BF50" s="908"/>
      <c r="BG50" s="908"/>
      <c r="BH50" s="909"/>
      <c r="BI50" s="90"/>
    </row>
    <row r="51" spans="3:78" ht="24.6" customHeight="1" x14ac:dyDescent="1.1000000000000001">
      <c r="H51" s="94"/>
      <c r="I51" s="96"/>
      <c r="J51" s="95"/>
      <c r="K51" s="852" t="s">
        <v>41</v>
      </c>
      <c r="L51" s="852"/>
      <c r="M51" s="869">
        <f>AG45-AG57</f>
        <v>0</v>
      </c>
      <c r="N51" s="869"/>
      <c r="O51" s="869"/>
      <c r="P51" s="870" t="e">
        <f>M49/M51</f>
        <v>#DIV/0!</v>
      </c>
      <c r="Q51" s="870"/>
      <c r="R51" s="93"/>
      <c r="S51" s="93"/>
      <c r="T51" s="93"/>
      <c r="U51" s="93"/>
      <c r="V51" s="93"/>
      <c r="W51" s="93"/>
      <c r="X51" s="93"/>
      <c r="Y51" s="93"/>
      <c r="Z51" s="93"/>
      <c r="AA51" s="93"/>
      <c r="AB51" s="93"/>
      <c r="AC51" s="93"/>
      <c r="AD51" s="88"/>
      <c r="AM51" s="97"/>
      <c r="AT51" s="88"/>
      <c r="AU51" s="90"/>
      <c r="AV51" s="90"/>
      <c r="AW51" s="90"/>
      <c r="AX51" s="90"/>
      <c r="AY51" s="90"/>
      <c r="AZ51" s="90"/>
      <c r="BA51" s="90"/>
      <c r="BB51" s="90"/>
      <c r="BC51" s="90"/>
      <c r="BD51" s="90"/>
      <c r="BE51" s="90"/>
      <c r="BF51" s="90"/>
      <c r="BG51" s="90"/>
      <c r="BH51" s="90"/>
      <c r="BI51" s="90"/>
      <c r="BT51" s="901" t="s">
        <v>132</v>
      </c>
      <c r="BU51" s="902"/>
      <c r="BV51" s="902"/>
      <c r="BW51" s="902"/>
      <c r="BX51" s="902"/>
      <c r="BY51" s="902"/>
      <c r="BZ51" s="903"/>
    </row>
    <row r="52" spans="3:78" ht="24.6" customHeight="1" x14ac:dyDescent="1.1000000000000001">
      <c r="H52" s="94"/>
      <c r="I52" s="94"/>
      <c r="J52" s="94"/>
      <c r="K52" s="852"/>
      <c r="L52" s="852"/>
      <c r="M52" s="869"/>
      <c r="N52" s="869"/>
      <c r="O52" s="869"/>
      <c r="P52" s="870"/>
      <c r="Q52" s="870"/>
      <c r="AD52" s="88"/>
      <c r="AN52" s="93"/>
      <c r="AO52" s="93"/>
      <c r="AP52" s="93"/>
      <c r="AQ52" s="93"/>
      <c r="AR52" s="93"/>
      <c r="AS52" s="92"/>
      <c r="AT52" s="88"/>
      <c r="AU52" s="90"/>
      <c r="AV52" s="90"/>
      <c r="AW52" s="90"/>
      <c r="AX52" s="90"/>
      <c r="AY52" s="90"/>
      <c r="AZ52" s="90"/>
      <c r="BA52" s="90"/>
      <c r="BB52" s="90"/>
      <c r="BC52" s="90"/>
      <c r="BD52" s="90"/>
      <c r="BE52" s="90"/>
      <c r="BF52" s="90"/>
      <c r="BG52" s="90"/>
      <c r="BH52" s="90"/>
      <c r="BI52" s="90"/>
      <c r="BT52" s="866"/>
      <c r="BU52" s="867"/>
      <c r="BV52" s="867"/>
      <c r="BW52" s="867"/>
      <c r="BX52" s="867"/>
      <c r="BY52" s="867"/>
      <c r="BZ52" s="868"/>
    </row>
    <row r="53" spans="3:78" ht="24.6" customHeight="1" x14ac:dyDescent="1.1000000000000001">
      <c r="K53" s="852" t="s">
        <v>114</v>
      </c>
      <c r="L53" s="852"/>
      <c r="M53" s="872">
        <f>M49-M51</f>
        <v>0</v>
      </c>
      <c r="N53" s="873"/>
      <c r="O53" s="873"/>
      <c r="P53" s="873"/>
      <c r="Q53" s="874"/>
      <c r="AD53" s="88"/>
      <c r="AE53" s="863" t="s">
        <v>117</v>
      </c>
      <c r="AF53" s="864"/>
      <c r="AG53" s="864"/>
      <c r="AH53" s="864"/>
      <c r="AI53" s="864"/>
      <c r="AJ53" s="864"/>
      <c r="AK53" s="865"/>
      <c r="AT53" s="88"/>
      <c r="AU53" s="894" t="s">
        <v>97</v>
      </c>
      <c r="AV53" s="895"/>
      <c r="AW53" s="895"/>
      <c r="AX53" s="895"/>
      <c r="AY53" s="895"/>
      <c r="AZ53" s="895"/>
      <c r="BA53" s="896"/>
      <c r="BB53" s="894" t="s">
        <v>176</v>
      </c>
      <c r="BC53" s="895"/>
      <c r="BD53" s="895"/>
      <c r="BE53" s="895"/>
      <c r="BF53" s="895"/>
      <c r="BG53" s="895"/>
      <c r="BH53" s="896"/>
      <c r="BI53" s="90"/>
      <c r="BT53" s="852" t="s">
        <v>115</v>
      </c>
      <c r="BU53" s="852"/>
      <c r="BV53" s="888">
        <f>AV4-BE16</f>
        <v>0</v>
      </c>
      <c r="BW53" s="889"/>
      <c r="BX53" s="889"/>
      <c r="BY53" s="889"/>
      <c r="BZ53" s="890"/>
    </row>
    <row r="54" spans="3:78" ht="24.6" customHeight="1" x14ac:dyDescent="1.1000000000000001">
      <c r="K54" s="852"/>
      <c r="L54" s="852"/>
      <c r="M54" s="875"/>
      <c r="N54" s="876"/>
      <c r="O54" s="876"/>
      <c r="P54" s="876"/>
      <c r="Q54" s="877"/>
      <c r="AD54" s="88"/>
      <c r="AE54" s="866"/>
      <c r="AF54" s="867"/>
      <c r="AG54" s="867"/>
      <c r="AH54" s="867"/>
      <c r="AI54" s="867"/>
      <c r="AJ54" s="867"/>
      <c r="AK54" s="868"/>
      <c r="AT54" s="88"/>
      <c r="AU54" s="897"/>
      <c r="AV54" s="898"/>
      <c r="AW54" s="898"/>
      <c r="AX54" s="898"/>
      <c r="AY54" s="898"/>
      <c r="AZ54" s="898"/>
      <c r="BA54" s="899"/>
      <c r="BB54" s="897"/>
      <c r="BC54" s="898"/>
      <c r="BD54" s="898"/>
      <c r="BE54" s="898"/>
      <c r="BF54" s="898"/>
      <c r="BG54" s="898"/>
      <c r="BH54" s="899"/>
      <c r="BI54" s="90"/>
      <c r="BT54" s="852"/>
      <c r="BU54" s="852"/>
      <c r="BV54" s="891"/>
      <c r="BW54" s="892"/>
      <c r="BX54" s="892"/>
      <c r="BY54" s="892"/>
      <c r="BZ54" s="893"/>
    </row>
    <row r="55" spans="3:78" ht="24.6" customHeight="1" x14ac:dyDescent="1.1000000000000001">
      <c r="AD55" s="88"/>
      <c r="AE55" s="852" t="s">
        <v>115</v>
      </c>
      <c r="AF55" s="852"/>
      <c r="AG55" s="853">
        <f>②決算書概要!L19/1000</f>
        <v>0</v>
      </c>
      <c r="AH55" s="854"/>
      <c r="AI55" s="854"/>
      <c r="AJ55" s="854"/>
      <c r="AK55" s="855"/>
      <c r="AT55" s="88"/>
      <c r="AU55" s="869" t="s">
        <v>115</v>
      </c>
      <c r="AV55" s="869"/>
      <c r="AW55" s="853">
        <f>②決算書概要!L33/1000</f>
        <v>0</v>
      </c>
      <c r="AX55" s="854"/>
      <c r="AY55" s="854"/>
      <c r="AZ55" s="854"/>
      <c r="BA55" s="855"/>
      <c r="BB55" s="869" t="s">
        <v>115</v>
      </c>
      <c r="BC55" s="869"/>
      <c r="BD55" s="943" t="e">
        <f>AW55/$AD$9</f>
        <v>#DIV/0!</v>
      </c>
      <c r="BE55" s="944"/>
      <c r="BF55" s="944"/>
      <c r="BG55" s="944"/>
      <c r="BH55" s="945"/>
      <c r="BI55" s="90"/>
      <c r="BT55" s="852" t="s">
        <v>41</v>
      </c>
      <c r="BU55" s="852"/>
      <c r="BV55" s="869">
        <f>AV6-BE18</f>
        <v>0</v>
      </c>
      <c r="BW55" s="869"/>
      <c r="BX55" s="869"/>
      <c r="BY55" s="870" t="e">
        <f>BV53/BV55</f>
        <v>#DIV/0!</v>
      </c>
      <c r="BZ55" s="870"/>
    </row>
    <row r="56" spans="3:78" ht="24.6" customHeight="1" x14ac:dyDescent="1.1000000000000001">
      <c r="AD56" s="89"/>
      <c r="AE56" s="852"/>
      <c r="AF56" s="852"/>
      <c r="AG56" s="856"/>
      <c r="AH56" s="857"/>
      <c r="AI56" s="857"/>
      <c r="AJ56" s="857"/>
      <c r="AK56" s="858"/>
      <c r="AT56" s="88"/>
      <c r="AU56" s="869"/>
      <c r="AV56" s="869"/>
      <c r="AW56" s="856"/>
      <c r="AX56" s="857"/>
      <c r="AY56" s="857"/>
      <c r="AZ56" s="857"/>
      <c r="BA56" s="858"/>
      <c r="BB56" s="869"/>
      <c r="BC56" s="869"/>
      <c r="BD56" s="946"/>
      <c r="BE56" s="947"/>
      <c r="BF56" s="947"/>
      <c r="BG56" s="947"/>
      <c r="BH56" s="948"/>
      <c r="BI56" s="90"/>
      <c r="BT56" s="852"/>
      <c r="BU56" s="852"/>
      <c r="BV56" s="869"/>
      <c r="BW56" s="869"/>
      <c r="BX56" s="869"/>
      <c r="BY56" s="870"/>
      <c r="BZ56" s="870"/>
    </row>
    <row r="57" spans="3:78" ht="24.6" customHeight="1" x14ac:dyDescent="1.1000000000000001">
      <c r="AE57" s="852" t="s">
        <v>41</v>
      </c>
      <c r="AF57" s="852"/>
      <c r="AG57" s="869">
        <f>②決算書概要!K19/1000</f>
        <v>0</v>
      </c>
      <c r="AH57" s="869"/>
      <c r="AI57" s="869"/>
      <c r="AJ57" s="870" t="e">
        <f>AG55/AG57</f>
        <v>#DIV/0!</v>
      </c>
      <c r="AK57" s="870"/>
      <c r="AT57" s="88"/>
      <c r="AU57" s="869" t="s">
        <v>41</v>
      </c>
      <c r="AV57" s="869"/>
      <c r="AW57" s="869">
        <f>②決算書概要!K33/1000</f>
        <v>0</v>
      </c>
      <c r="AX57" s="869"/>
      <c r="AY57" s="869"/>
      <c r="AZ57" s="870" t="e">
        <f>AW55/AW57</f>
        <v>#DIV/0!</v>
      </c>
      <c r="BA57" s="870"/>
      <c r="BB57" s="869" t="s">
        <v>41</v>
      </c>
      <c r="BC57" s="869"/>
      <c r="BD57" s="927" t="e">
        <f>AW57/$AD$11</f>
        <v>#DIV/0!</v>
      </c>
      <c r="BE57" s="927"/>
      <c r="BF57" s="927"/>
      <c r="BG57" s="927" t="e">
        <f>BD55/BD57</f>
        <v>#DIV/0!</v>
      </c>
      <c r="BH57" s="927"/>
      <c r="BI57" s="90"/>
      <c r="BT57" s="852" t="s">
        <v>114</v>
      </c>
      <c r="BU57" s="852"/>
      <c r="BV57" s="872">
        <f>BV53-BV55</f>
        <v>0</v>
      </c>
      <c r="BW57" s="873"/>
      <c r="BX57" s="873"/>
      <c r="BY57" s="873"/>
      <c r="BZ57" s="874"/>
    </row>
    <row r="58" spans="3:78" ht="24.6" customHeight="1" x14ac:dyDescent="1.1000000000000001">
      <c r="AE58" s="852"/>
      <c r="AF58" s="852"/>
      <c r="AG58" s="869"/>
      <c r="AH58" s="869"/>
      <c r="AI58" s="869"/>
      <c r="AJ58" s="870"/>
      <c r="AK58" s="870"/>
      <c r="AT58" s="91"/>
      <c r="AU58" s="869"/>
      <c r="AV58" s="869"/>
      <c r="AW58" s="869"/>
      <c r="AX58" s="869"/>
      <c r="AY58" s="869"/>
      <c r="AZ58" s="870"/>
      <c r="BA58" s="870"/>
      <c r="BB58" s="869"/>
      <c r="BC58" s="869"/>
      <c r="BD58" s="927"/>
      <c r="BE58" s="927"/>
      <c r="BF58" s="927"/>
      <c r="BG58" s="927"/>
      <c r="BH58" s="927"/>
      <c r="BI58" s="90"/>
      <c r="BT58" s="852"/>
      <c r="BU58" s="852"/>
      <c r="BV58" s="875"/>
      <c r="BW58" s="876"/>
      <c r="BX58" s="876"/>
      <c r="BY58" s="876"/>
      <c r="BZ58" s="877"/>
    </row>
    <row r="59" spans="3:78" ht="24.6" customHeight="1" x14ac:dyDescent="1.1000000000000001">
      <c r="AE59" s="852" t="s">
        <v>114</v>
      </c>
      <c r="AF59" s="852"/>
      <c r="AG59" s="872">
        <f>AG55-AG57</f>
        <v>0</v>
      </c>
      <c r="AH59" s="873"/>
      <c r="AI59" s="873"/>
      <c r="AJ59" s="873"/>
      <c r="AK59" s="874"/>
      <c r="AT59" s="88"/>
      <c r="AU59" s="869" t="s">
        <v>114</v>
      </c>
      <c r="AV59" s="869"/>
      <c r="AW59" s="872">
        <f>AW55-AW57</f>
        <v>0</v>
      </c>
      <c r="AX59" s="873"/>
      <c r="AY59" s="873"/>
      <c r="AZ59" s="873"/>
      <c r="BA59" s="874"/>
      <c r="BB59" s="869" t="s">
        <v>114</v>
      </c>
      <c r="BC59" s="869"/>
      <c r="BD59" s="904" t="e">
        <f>BD55-BD57</f>
        <v>#DIV/0!</v>
      </c>
      <c r="BE59" s="905"/>
      <c r="BF59" s="905"/>
      <c r="BG59" s="905"/>
      <c r="BH59" s="906"/>
      <c r="BI59" s="90"/>
    </row>
    <row r="60" spans="3:78" ht="24.6" customHeight="1" x14ac:dyDescent="1.1000000000000001">
      <c r="AE60" s="852"/>
      <c r="AF60" s="852"/>
      <c r="AG60" s="875"/>
      <c r="AH60" s="876"/>
      <c r="AI60" s="876"/>
      <c r="AJ60" s="876"/>
      <c r="AK60" s="877"/>
      <c r="AT60" s="88"/>
      <c r="AU60" s="869"/>
      <c r="AV60" s="869"/>
      <c r="AW60" s="875"/>
      <c r="AX60" s="876"/>
      <c r="AY60" s="876"/>
      <c r="AZ60" s="876"/>
      <c r="BA60" s="877"/>
      <c r="BB60" s="869"/>
      <c r="BC60" s="869"/>
      <c r="BD60" s="907"/>
      <c r="BE60" s="908"/>
      <c r="BF60" s="908"/>
      <c r="BG60" s="908"/>
      <c r="BH60" s="909"/>
      <c r="BI60" s="90"/>
    </row>
    <row r="61" spans="3:78" ht="24.6" customHeight="1" x14ac:dyDescent="1.1000000000000001">
      <c r="C61" s="859" t="s">
        <v>177</v>
      </c>
      <c r="D61" s="860"/>
      <c r="E61" s="860"/>
      <c r="F61" s="860"/>
      <c r="G61" s="860"/>
      <c r="H61" s="860"/>
      <c r="I61" s="860"/>
      <c r="J61" s="860"/>
      <c r="K61" s="860"/>
      <c r="L61" s="860"/>
      <c r="M61" s="860"/>
      <c r="N61" s="860"/>
      <c r="O61" s="860"/>
      <c r="P61" s="860"/>
      <c r="Q61" s="860"/>
      <c r="R61" s="860"/>
      <c r="S61" s="860"/>
      <c r="T61" s="860"/>
      <c r="U61" s="860"/>
      <c r="V61" s="860"/>
      <c r="W61" s="860"/>
      <c r="X61" s="860"/>
      <c r="Y61" s="860"/>
      <c r="Z61" s="860"/>
      <c r="AA61" s="860"/>
      <c r="AB61" s="860"/>
      <c r="AT61" s="88"/>
      <c r="BB61" s="90"/>
      <c r="BC61" s="90"/>
      <c r="BD61" s="90"/>
      <c r="BE61" s="90"/>
      <c r="BF61" s="90"/>
      <c r="BG61" s="90"/>
      <c r="BH61" s="90"/>
    </row>
    <row r="62" spans="3:78" ht="24.6" customHeight="1" x14ac:dyDescent="1.1000000000000001">
      <c r="C62" s="860"/>
      <c r="D62" s="860"/>
      <c r="E62" s="860"/>
      <c r="F62" s="860"/>
      <c r="G62" s="860"/>
      <c r="H62" s="860"/>
      <c r="I62" s="860"/>
      <c r="J62" s="860"/>
      <c r="K62" s="860"/>
      <c r="L62" s="860"/>
      <c r="M62" s="860"/>
      <c r="N62" s="860"/>
      <c r="O62" s="860"/>
      <c r="P62" s="860"/>
      <c r="Q62" s="860"/>
      <c r="R62" s="860"/>
      <c r="S62" s="860"/>
      <c r="T62" s="860"/>
      <c r="U62" s="860"/>
      <c r="V62" s="860"/>
      <c r="W62" s="860"/>
      <c r="X62" s="860"/>
      <c r="Y62" s="860"/>
      <c r="Z62" s="860"/>
      <c r="AA62" s="860"/>
      <c r="AB62" s="860"/>
      <c r="AT62" s="88"/>
      <c r="BB62" s="90"/>
      <c r="BC62" s="90"/>
      <c r="BD62" s="90"/>
      <c r="BE62" s="90"/>
      <c r="BF62" s="90"/>
      <c r="BG62" s="90"/>
      <c r="BH62" s="90"/>
    </row>
    <row r="63" spans="3:78" ht="24.6" customHeight="1" x14ac:dyDescent="1.1000000000000001">
      <c r="C63" s="860"/>
      <c r="D63" s="860"/>
      <c r="E63" s="860"/>
      <c r="F63" s="860"/>
      <c r="G63" s="860"/>
      <c r="H63" s="860"/>
      <c r="I63" s="860"/>
      <c r="J63" s="860"/>
      <c r="K63" s="860"/>
      <c r="L63" s="860"/>
      <c r="M63" s="860"/>
      <c r="N63" s="860"/>
      <c r="O63" s="860"/>
      <c r="P63" s="860"/>
      <c r="Q63" s="860"/>
      <c r="R63" s="860"/>
      <c r="S63" s="860"/>
      <c r="T63" s="860"/>
      <c r="U63" s="860"/>
      <c r="V63" s="860"/>
      <c r="W63" s="860"/>
      <c r="X63" s="860"/>
      <c r="Y63" s="860"/>
      <c r="Z63" s="860"/>
      <c r="AA63" s="860"/>
      <c r="AB63" s="860"/>
      <c r="AT63" s="88"/>
      <c r="AU63" s="863" t="s">
        <v>98</v>
      </c>
      <c r="AV63" s="864"/>
      <c r="AW63" s="864"/>
      <c r="AX63" s="864"/>
      <c r="AY63" s="864"/>
      <c r="AZ63" s="864"/>
      <c r="BA63" s="865"/>
      <c r="BB63" s="894" t="s">
        <v>176</v>
      </c>
      <c r="BC63" s="895"/>
      <c r="BD63" s="895"/>
      <c r="BE63" s="895"/>
      <c r="BF63" s="895"/>
      <c r="BG63" s="895"/>
      <c r="BH63" s="896"/>
    </row>
    <row r="64" spans="3:78" ht="24.6" customHeight="1" x14ac:dyDescent="1.1000000000000001">
      <c r="C64" s="860"/>
      <c r="D64" s="860"/>
      <c r="E64" s="860"/>
      <c r="F64" s="860"/>
      <c r="G64" s="860"/>
      <c r="H64" s="860"/>
      <c r="I64" s="860"/>
      <c r="J64" s="860"/>
      <c r="K64" s="860"/>
      <c r="L64" s="860"/>
      <c r="M64" s="860"/>
      <c r="N64" s="860"/>
      <c r="O64" s="860"/>
      <c r="P64" s="860"/>
      <c r="Q64" s="860"/>
      <c r="R64" s="860"/>
      <c r="S64" s="860"/>
      <c r="T64" s="860"/>
      <c r="U64" s="860"/>
      <c r="V64" s="860"/>
      <c r="W64" s="860"/>
      <c r="X64" s="860"/>
      <c r="Y64" s="860"/>
      <c r="Z64" s="860"/>
      <c r="AA64" s="860"/>
      <c r="AB64" s="860"/>
      <c r="AT64" s="88"/>
      <c r="AU64" s="866"/>
      <c r="AV64" s="867"/>
      <c r="AW64" s="867"/>
      <c r="AX64" s="867"/>
      <c r="AY64" s="867"/>
      <c r="AZ64" s="867"/>
      <c r="BA64" s="868"/>
      <c r="BB64" s="897"/>
      <c r="BC64" s="898"/>
      <c r="BD64" s="898"/>
      <c r="BE64" s="898"/>
      <c r="BF64" s="898"/>
      <c r="BG64" s="898"/>
      <c r="BH64" s="899"/>
    </row>
    <row r="65" spans="3:60" ht="24.6" customHeight="1" x14ac:dyDescent="1.1000000000000001">
      <c r="C65" s="860"/>
      <c r="D65" s="860"/>
      <c r="E65" s="860"/>
      <c r="F65" s="860"/>
      <c r="G65" s="860"/>
      <c r="H65" s="860"/>
      <c r="I65" s="860"/>
      <c r="J65" s="860"/>
      <c r="K65" s="860"/>
      <c r="L65" s="860"/>
      <c r="M65" s="860"/>
      <c r="N65" s="860"/>
      <c r="O65" s="860"/>
      <c r="P65" s="860"/>
      <c r="Q65" s="860"/>
      <c r="R65" s="860"/>
      <c r="S65" s="860"/>
      <c r="T65" s="860"/>
      <c r="U65" s="860"/>
      <c r="V65" s="860"/>
      <c r="W65" s="860"/>
      <c r="X65" s="860"/>
      <c r="Y65" s="860"/>
      <c r="Z65" s="860"/>
      <c r="AA65" s="860"/>
      <c r="AB65" s="860"/>
      <c r="AT65" s="88"/>
      <c r="AU65" s="852" t="s">
        <v>115</v>
      </c>
      <c r="AV65" s="852"/>
      <c r="AW65" s="853">
        <f>②決算書概要!L34/1000</f>
        <v>0</v>
      </c>
      <c r="AX65" s="854"/>
      <c r="AY65" s="854"/>
      <c r="AZ65" s="854"/>
      <c r="BA65" s="855"/>
      <c r="BB65" s="869" t="s">
        <v>115</v>
      </c>
      <c r="BC65" s="869"/>
      <c r="BD65" s="943" t="e">
        <f>AW65/$AD$9</f>
        <v>#DIV/0!</v>
      </c>
      <c r="BE65" s="944"/>
      <c r="BF65" s="944"/>
      <c r="BG65" s="944"/>
      <c r="BH65" s="945"/>
    </row>
    <row r="66" spans="3:60" ht="24.6" customHeight="1" x14ac:dyDescent="1.1000000000000001">
      <c r="C66" s="860"/>
      <c r="D66" s="860"/>
      <c r="E66" s="860"/>
      <c r="F66" s="860"/>
      <c r="G66" s="860"/>
      <c r="H66" s="860"/>
      <c r="I66" s="860"/>
      <c r="J66" s="860"/>
      <c r="K66" s="860"/>
      <c r="L66" s="860"/>
      <c r="M66" s="860"/>
      <c r="N66" s="860"/>
      <c r="O66" s="860"/>
      <c r="P66" s="860"/>
      <c r="Q66" s="860"/>
      <c r="R66" s="860"/>
      <c r="S66" s="860"/>
      <c r="T66" s="860"/>
      <c r="U66" s="860"/>
      <c r="V66" s="860"/>
      <c r="W66" s="860"/>
      <c r="X66" s="860"/>
      <c r="Y66" s="860"/>
      <c r="Z66" s="860"/>
      <c r="AA66" s="860"/>
      <c r="AB66" s="860"/>
      <c r="AP66" s="87"/>
      <c r="AT66" s="88"/>
      <c r="AU66" s="852"/>
      <c r="AV66" s="852"/>
      <c r="AW66" s="856"/>
      <c r="AX66" s="857"/>
      <c r="AY66" s="857"/>
      <c r="AZ66" s="857"/>
      <c r="BA66" s="858"/>
      <c r="BB66" s="869"/>
      <c r="BC66" s="869"/>
      <c r="BD66" s="946"/>
      <c r="BE66" s="947"/>
      <c r="BF66" s="947"/>
      <c r="BG66" s="947"/>
      <c r="BH66" s="948"/>
    </row>
    <row r="67" spans="3:60" ht="24.6" customHeight="1" x14ac:dyDescent="1.1000000000000001">
      <c r="C67" s="860"/>
      <c r="D67" s="860"/>
      <c r="E67" s="860"/>
      <c r="F67" s="860"/>
      <c r="G67" s="860"/>
      <c r="H67" s="860"/>
      <c r="I67" s="860"/>
      <c r="J67" s="860"/>
      <c r="K67" s="860"/>
      <c r="L67" s="860"/>
      <c r="M67" s="860"/>
      <c r="N67" s="860"/>
      <c r="O67" s="860"/>
      <c r="P67" s="860"/>
      <c r="Q67" s="860"/>
      <c r="R67" s="860"/>
      <c r="S67" s="860"/>
      <c r="T67" s="860"/>
      <c r="U67" s="860"/>
      <c r="V67" s="860"/>
      <c r="W67" s="860"/>
      <c r="X67" s="860"/>
      <c r="Y67" s="860"/>
      <c r="Z67" s="860"/>
      <c r="AA67" s="860"/>
      <c r="AB67" s="860"/>
      <c r="AG67" s="87"/>
      <c r="AH67" s="87"/>
      <c r="AI67" s="87"/>
      <c r="AJ67" s="87"/>
      <c r="AK67" s="87"/>
      <c r="AL67" s="87"/>
      <c r="AM67" s="87"/>
      <c r="AP67" s="87"/>
      <c r="AT67" s="89"/>
      <c r="AU67" s="852" t="s">
        <v>41</v>
      </c>
      <c r="AV67" s="852"/>
      <c r="AW67" s="869">
        <f>②決算書概要!K34/1000</f>
        <v>0</v>
      </c>
      <c r="AX67" s="869"/>
      <c r="AY67" s="869"/>
      <c r="AZ67" s="871" t="e">
        <f>AW65/AW67</f>
        <v>#DIV/0!</v>
      </c>
      <c r="BA67" s="871"/>
      <c r="BB67" s="869" t="s">
        <v>41</v>
      </c>
      <c r="BC67" s="869"/>
      <c r="BD67" s="949" t="e">
        <f>AW67/$AD$11</f>
        <v>#DIV/0!</v>
      </c>
      <c r="BE67" s="949"/>
      <c r="BF67" s="949"/>
      <c r="BG67" s="949" t="e">
        <f>BD65/BD67</f>
        <v>#DIV/0!</v>
      </c>
      <c r="BH67" s="949"/>
    </row>
    <row r="68" spans="3:60" ht="24.6" customHeight="1" x14ac:dyDescent="1.1000000000000001">
      <c r="C68" s="860"/>
      <c r="D68" s="860"/>
      <c r="E68" s="860"/>
      <c r="F68" s="860"/>
      <c r="G68" s="860"/>
      <c r="H68" s="860"/>
      <c r="I68" s="860"/>
      <c r="J68" s="860"/>
      <c r="K68" s="860"/>
      <c r="L68" s="860"/>
      <c r="M68" s="860"/>
      <c r="N68" s="860"/>
      <c r="O68" s="860"/>
      <c r="P68" s="860"/>
      <c r="Q68" s="860"/>
      <c r="R68" s="860"/>
      <c r="S68" s="860"/>
      <c r="T68" s="860"/>
      <c r="U68" s="860"/>
      <c r="V68" s="860"/>
      <c r="W68" s="860"/>
      <c r="X68" s="860"/>
      <c r="Y68" s="860"/>
      <c r="Z68" s="860"/>
      <c r="AA68" s="860"/>
      <c r="AB68" s="860"/>
      <c r="AG68" s="87"/>
      <c r="AH68" s="87"/>
      <c r="AI68" s="87"/>
      <c r="AJ68" s="87"/>
      <c r="AK68" s="87"/>
      <c r="AL68" s="87"/>
      <c r="AM68" s="87"/>
      <c r="AP68" s="87"/>
      <c r="AU68" s="852"/>
      <c r="AV68" s="852"/>
      <c r="AW68" s="869"/>
      <c r="AX68" s="869"/>
      <c r="AY68" s="869"/>
      <c r="AZ68" s="871"/>
      <c r="BA68" s="871"/>
      <c r="BB68" s="869"/>
      <c r="BC68" s="869"/>
      <c r="BD68" s="949"/>
      <c r="BE68" s="949"/>
      <c r="BF68" s="949"/>
      <c r="BG68" s="949"/>
      <c r="BH68" s="949"/>
    </row>
    <row r="69" spans="3:60" ht="24.6" customHeight="1" x14ac:dyDescent="1.1000000000000001">
      <c r="AG69" s="87"/>
      <c r="AH69" s="87"/>
      <c r="AI69" s="87"/>
      <c r="AJ69" s="87"/>
      <c r="AK69" s="87"/>
      <c r="AL69" s="87"/>
      <c r="AM69" s="87"/>
      <c r="AP69" s="87"/>
      <c r="AU69" s="852" t="s">
        <v>114</v>
      </c>
      <c r="AV69" s="852"/>
      <c r="AW69" s="853">
        <f>AW65-AW67</f>
        <v>0</v>
      </c>
      <c r="AX69" s="854"/>
      <c r="AY69" s="854"/>
      <c r="AZ69" s="854"/>
      <c r="BA69" s="855"/>
      <c r="BB69" s="869" t="s">
        <v>114</v>
      </c>
      <c r="BC69" s="869"/>
      <c r="BD69" s="943" t="e">
        <f>BD65-BD67</f>
        <v>#DIV/0!</v>
      </c>
      <c r="BE69" s="944"/>
      <c r="BF69" s="944"/>
      <c r="BG69" s="944"/>
      <c r="BH69" s="945"/>
    </row>
    <row r="70" spans="3:60" ht="24.6" customHeight="1" x14ac:dyDescent="1.1000000000000001">
      <c r="AG70" s="87"/>
      <c r="AH70" s="87"/>
      <c r="AI70" s="87"/>
      <c r="AJ70" s="87"/>
      <c r="AK70" s="87"/>
      <c r="AL70" s="87"/>
      <c r="AM70" s="87"/>
      <c r="AU70" s="852"/>
      <c r="AV70" s="852"/>
      <c r="AW70" s="856"/>
      <c r="AX70" s="857"/>
      <c r="AY70" s="857"/>
      <c r="AZ70" s="857"/>
      <c r="BA70" s="858"/>
      <c r="BB70" s="869"/>
      <c r="BC70" s="869"/>
      <c r="BD70" s="946"/>
      <c r="BE70" s="947"/>
      <c r="BF70" s="947"/>
      <c r="BG70" s="947"/>
      <c r="BH70" s="948"/>
    </row>
    <row r="71" spans="3:60" ht="24.6" customHeight="1" x14ac:dyDescent="1.1000000000000001">
      <c r="BB71" s="90"/>
      <c r="BC71" s="90"/>
      <c r="BD71" s="90"/>
      <c r="BE71" s="90"/>
      <c r="BF71" s="90"/>
      <c r="BG71" s="90"/>
      <c r="BH71" s="90"/>
    </row>
    <row r="72" spans="3:60" ht="24.6" customHeight="1" x14ac:dyDescent="1.1000000000000001">
      <c r="BB72" s="90"/>
      <c r="BC72" s="90"/>
      <c r="BD72" s="90"/>
      <c r="BE72" s="90"/>
      <c r="BF72" s="90"/>
      <c r="BG72" s="90"/>
      <c r="BH72" s="90"/>
    </row>
    <row r="73" spans="3:60" ht="24.6" customHeight="1" x14ac:dyDescent="1.1000000000000001">
      <c r="T73" s="86"/>
      <c r="U73" s="85"/>
    </row>
    <row r="74" spans="3:60" ht="24.6" customHeight="1" x14ac:dyDescent="1.1000000000000001">
      <c r="T74" s="86"/>
      <c r="U74" s="85"/>
    </row>
  </sheetData>
  <sheetProtection algorithmName="SHA-512" hashValue="uk/r+/X4C32px0ILtWEAEYuufqkMYM+RLPs3JIwN9StFD4nI66rQiaWaNh57Ruc90EOUxC7xaT7ytOD47fG7JQ==" saltValue="epBXlDyKqF5MeJmO0W8cQg==" spinCount="100000" sheet="1" objects="1" scenarios="1"/>
  <mergeCells count="188">
    <mergeCell ref="AE53:AK54"/>
    <mergeCell ref="AW59:BA60"/>
    <mergeCell ref="AW49:BA50"/>
    <mergeCell ref="BB65:BC66"/>
    <mergeCell ref="BD65:BH66"/>
    <mergeCell ref="BB67:BC68"/>
    <mergeCell ref="BD67:BF68"/>
    <mergeCell ref="BG67:BH68"/>
    <mergeCell ref="BB45:BC46"/>
    <mergeCell ref="BD45:BH46"/>
    <mergeCell ref="BB57:BC58"/>
    <mergeCell ref="BD57:BF58"/>
    <mergeCell ref="BG57:BH58"/>
    <mergeCell ref="BB59:BC60"/>
    <mergeCell ref="BD59:BH60"/>
    <mergeCell ref="BB63:BH64"/>
    <mergeCell ref="BC14:BI15"/>
    <mergeCell ref="AU39:AV40"/>
    <mergeCell ref="AU49:AV50"/>
    <mergeCell ref="BB69:BC70"/>
    <mergeCell ref="BD69:BH70"/>
    <mergeCell ref="K25:Q26"/>
    <mergeCell ref="K27:L28"/>
    <mergeCell ref="M27:Q28"/>
    <mergeCell ref="K29:L30"/>
    <mergeCell ref="M29:O30"/>
    <mergeCell ref="BB55:BC56"/>
    <mergeCell ref="BD55:BH56"/>
    <mergeCell ref="BB33:BH34"/>
    <mergeCell ref="BB35:BC36"/>
    <mergeCell ref="BD35:BH36"/>
    <mergeCell ref="BB37:BC38"/>
    <mergeCell ref="BD37:BF38"/>
    <mergeCell ref="BB39:BC40"/>
    <mergeCell ref="BD39:BH40"/>
    <mergeCell ref="K53:L54"/>
    <mergeCell ref="M53:Q54"/>
    <mergeCell ref="K47:Q48"/>
    <mergeCell ref="AU53:BA54"/>
    <mergeCell ref="K49:L50"/>
    <mergeCell ref="A2:M3"/>
    <mergeCell ref="AT2:AZ3"/>
    <mergeCell ref="AT4:AU5"/>
    <mergeCell ref="AV4:AZ5"/>
    <mergeCell ref="AT6:AU7"/>
    <mergeCell ref="AV6:AX7"/>
    <mergeCell ref="AY6:AZ7"/>
    <mergeCell ref="AB7:AH8"/>
    <mergeCell ref="AT8:AU9"/>
    <mergeCell ref="AV8:AZ9"/>
    <mergeCell ref="AB9:AC10"/>
    <mergeCell ref="AD9:AH10"/>
    <mergeCell ref="BE16:BI17"/>
    <mergeCell ref="AU45:AV46"/>
    <mergeCell ref="AB11:AC12"/>
    <mergeCell ref="AD11:AF12"/>
    <mergeCell ref="AG11:AH12"/>
    <mergeCell ref="AB13:AC14"/>
    <mergeCell ref="AD13:AH14"/>
    <mergeCell ref="AT14:AZ15"/>
    <mergeCell ref="AE47:AF48"/>
    <mergeCell ref="AG47:AK48"/>
    <mergeCell ref="AU47:AV48"/>
    <mergeCell ref="AG45:AI46"/>
    <mergeCell ref="AJ45:AK46"/>
    <mergeCell ref="BE18:BG19"/>
    <mergeCell ref="BH18:BI19"/>
    <mergeCell ref="AT20:AU21"/>
    <mergeCell ref="BG37:BH38"/>
    <mergeCell ref="AW47:AY48"/>
    <mergeCell ref="AZ47:BA48"/>
    <mergeCell ref="BB47:BC48"/>
    <mergeCell ref="BD47:BF48"/>
    <mergeCell ref="BG47:BH48"/>
    <mergeCell ref="AW45:BA46"/>
    <mergeCell ref="AE45:AF46"/>
    <mergeCell ref="K21:L22"/>
    <mergeCell ref="BX44:BY45"/>
    <mergeCell ref="BZ44:CD45"/>
    <mergeCell ref="AT28:AU29"/>
    <mergeCell ref="AV28:AZ29"/>
    <mergeCell ref="BC20:BD21"/>
    <mergeCell ref="BE20:BI21"/>
    <mergeCell ref="BX38:CD39"/>
    <mergeCell ref="BO34:BV42"/>
    <mergeCell ref="AW35:BA36"/>
    <mergeCell ref="AT22:AZ23"/>
    <mergeCell ref="CC42:CD43"/>
    <mergeCell ref="AT26:AU27"/>
    <mergeCell ref="AV26:AX27"/>
    <mergeCell ref="AY26:AZ27"/>
    <mergeCell ref="BC26:BD27"/>
    <mergeCell ref="M21:O22"/>
    <mergeCell ref="P21:Q22"/>
    <mergeCell ref="AE41:AK42"/>
    <mergeCell ref="AE43:AF44"/>
    <mergeCell ref="AG43:AK44"/>
    <mergeCell ref="AU43:BA44"/>
    <mergeCell ref="AT18:AU19"/>
    <mergeCell ref="AV18:AX19"/>
    <mergeCell ref="AY18:AZ19"/>
    <mergeCell ref="BC18:BD19"/>
    <mergeCell ref="AV20:AZ21"/>
    <mergeCell ref="BC24:BI25"/>
    <mergeCell ref="BC28:BD29"/>
    <mergeCell ref="BE28:BG29"/>
    <mergeCell ref="P29:Q30"/>
    <mergeCell ref="BH28:BI29"/>
    <mergeCell ref="BE26:BI27"/>
    <mergeCell ref="T29:Z30"/>
    <mergeCell ref="BC30:BD31"/>
    <mergeCell ref="BE30:BI31"/>
    <mergeCell ref="M31:Q32"/>
    <mergeCell ref="M23:Q24"/>
    <mergeCell ref="AV24:AZ25"/>
    <mergeCell ref="AT24:AU25"/>
    <mergeCell ref="AT16:AU17"/>
    <mergeCell ref="AV16:AZ17"/>
    <mergeCell ref="BC16:BD17"/>
    <mergeCell ref="K19:L20"/>
    <mergeCell ref="M19:Q20"/>
    <mergeCell ref="K23:L24"/>
    <mergeCell ref="A32:B33"/>
    <mergeCell ref="C32:G33"/>
    <mergeCell ref="T33:U34"/>
    <mergeCell ref="V33:X34"/>
    <mergeCell ref="Y33:Z34"/>
    <mergeCell ref="AU33:BA34"/>
    <mergeCell ref="A34:B35"/>
    <mergeCell ref="C34:E35"/>
    <mergeCell ref="F34:G35"/>
    <mergeCell ref="T35:U36"/>
    <mergeCell ref="V35:Z36"/>
    <mergeCell ref="AU35:AV36"/>
    <mergeCell ref="K31:L32"/>
    <mergeCell ref="A30:G31"/>
    <mergeCell ref="T31:U32"/>
    <mergeCell ref="V31:Z32"/>
    <mergeCell ref="K17:Q18"/>
    <mergeCell ref="A36:B37"/>
    <mergeCell ref="C36:G37"/>
    <mergeCell ref="AU37:AV38"/>
    <mergeCell ref="AW37:AY38"/>
    <mergeCell ref="AZ37:BA38"/>
    <mergeCell ref="BT57:BU58"/>
    <mergeCell ref="BV57:BZ58"/>
    <mergeCell ref="BZ40:CD41"/>
    <mergeCell ref="BT53:BU54"/>
    <mergeCell ref="BV53:BZ54"/>
    <mergeCell ref="BB53:BH54"/>
    <mergeCell ref="BX40:BY41"/>
    <mergeCell ref="BT55:BU56"/>
    <mergeCell ref="BV55:BX56"/>
    <mergeCell ref="BY55:BZ56"/>
    <mergeCell ref="BX42:BY43"/>
    <mergeCell ref="BZ42:CB43"/>
    <mergeCell ref="BT51:BZ52"/>
    <mergeCell ref="BB49:BC50"/>
    <mergeCell ref="BD49:BH50"/>
    <mergeCell ref="BB43:BH44"/>
    <mergeCell ref="AW39:BA40"/>
    <mergeCell ref="M49:Q50"/>
    <mergeCell ref="K51:L52"/>
    <mergeCell ref="M51:O52"/>
    <mergeCell ref="AU69:AV70"/>
    <mergeCell ref="AW69:BA70"/>
    <mergeCell ref="C61:AB68"/>
    <mergeCell ref="AA29:AL30"/>
    <mergeCell ref="AU63:BA64"/>
    <mergeCell ref="AE57:AF58"/>
    <mergeCell ref="AG57:AI58"/>
    <mergeCell ref="AJ57:AK58"/>
    <mergeCell ref="P51:Q52"/>
    <mergeCell ref="AU67:AV68"/>
    <mergeCell ref="AW67:AY68"/>
    <mergeCell ref="AZ67:BA68"/>
    <mergeCell ref="AW57:AY58"/>
    <mergeCell ref="AZ57:BA58"/>
    <mergeCell ref="AE59:AF60"/>
    <mergeCell ref="AG59:AK60"/>
    <mergeCell ref="AU59:AV60"/>
    <mergeCell ref="AU57:AV58"/>
    <mergeCell ref="AE55:AF56"/>
    <mergeCell ref="AG55:AK56"/>
    <mergeCell ref="AU55:AV56"/>
    <mergeCell ref="AW55:BA56"/>
    <mergeCell ref="AW65:BA66"/>
    <mergeCell ref="AU65:AV66"/>
  </mergeCells>
  <phoneticPr fontId="3"/>
  <printOptions horizontalCentered="1" verticalCentered="1"/>
  <pageMargins left="0.11811023622047245" right="0.11811023622047245" top="0.15748031496062992" bottom="0.15748031496062992" header="0.11811023622047245" footer="0.11811023622047245"/>
  <pageSetup paperSize="8" scale="45" orientation="landscape" r:id="rId1"/>
  <headerFooter>
    <oddHeader>&amp;C&amp;"-,太字"&amp;28PLロジックツリー</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36EA-1A46-4114-B518-95D63070FA60}">
  <sheetPr>
    <tabColor theme="5" tint="0.59999389629810485"/>
    <pageSetUpPr fitToPage="1"/>
  </sheetPr>
  <dimension ref="A2:BJ74"/>
  <sheetViews>
    <sheetView tabSelected="1" view="pageBreakPreview" zoomScale="30" zoomScaleNormal="53" zoomScaleSheetLayoutView="30" workbookViewId="0">
      <selection activeCell="BD39" sqref="BD39:BJ40"/>
    </sheetView>
  </sheetViews>
  <sheetFormatPr defaultColWidth="6.19921875" defaultRowHeight="24.6" customHeight="1" x14ac:dyDescent="1.1000000000000001"/>
  <cols>
    <col min="1" max="28" width="6.19921875" style="84"/>
    <col min="29" max="29" width="6.19921875" style="84" customWidth="1"/>
    <col min="30" max="16384" width="6.19921875" style="84"/>
  </cols>
  <sheetData>
    <row r="2" spans="1:60" ht="24.6" customHeight="1" x14ac:dyDescent="1.1000000000000001">
      <c r="A2" s="975"/>
      <c r="B2" s="975"/>
      <c r="C2" s="975"/>
      <c r="D2" s="975"/>
      <c r="E2" s="975"/>
      <c r="F2" s="975"/>
      <c r="G2" s="975"/>
      <c r="H2" s="975"/>
      <c r="I2" s="975"/>
      <c r="J2" s="975"/>
      <c r="K2" s="975"/>
      <c r="L2" s="975"/>
      <c r="M2" s="975"/>
    </row>
    <row r="3" spans="1:60" ht="24.6" customHeight="1" x14ac:dyDescent="1.1000000000000001">
      <c r="A3" s="975"/>
      <c r="B3" s="975"/>
      <c r="C3" s="975"/>
      <c r="D3" s="975"/>
      <c r="E3" s="975"/>
      <c r="F3" s="975"/>
      <c r="G3" s="975"/>
      <c r="H3" s="975"/>
      <c r="I3" s="975"/>
      <c r="J3" s="975"/>
      <c r="K3" s="975"/>
      <c r="L3" s="975"/>
      <c r="M3" s="975"/>
      <c r="AF3" s="863" t="s">
        <v>141</v>
      </c>
      <c r="AG3" s="864"/>
      <c r="AH3" s="864"/>
      <c r="AI3" s="864"/>
      <c r="AJ3" s="864"/>
      <c r="AK3" s="864"/>
      <c r="AL3" s="865"/>
      <c r="AN3" s="863" t="s">
        <v>140</v>
      </c>
      <c r="AO3" s="864"/>
      <c r="AP3" s="864"/>
      <c r="AQ3" s="864"/>
      <c r="AR3" s="864"/>
      <c r="AS3" s="864"/>
      <c r="AT3" s="865"/>
      <c r="AU3" s="863" t="s">
        <v>139</v>
      </c>
      <c r="AV3" s="864"/>
      <c r="AW3" s="864"/>
      <c r="AX3" s="864"/>
      <c r="AY3" s="864"/>
      <c r="AZ3" s="864"/>
      <c r="BA3" s="865"/>
      <c r="BB3" s="863" t="s">
        <v>138</v>
      </c>
      <c r="BC3" s="864"/>
      <c r="BD3" s="864"/>
      <c r="BE3" s="864"/>
      <c r="BF3" s="864"/>
      <c r="BG3" s="864"/>
      <c r="BH3" s="865"/>
    </row>
    <row r="4" spans="1:60" ht="24.6" customHeight="1" x14ac:dyDescent="1.4">
      <c r="A4" s="108"/>
      <c r="B4" s="108"/>
      <c r="C4" s="108"/>
      <c r="D4" s="108"/>
      <c r="E4" s="108"/>
      <c r="F4" s="108"/>
      <c r="G4" s="108"/>
      <c r="H4" s="108"/>
      <c r="I4" s="108"/>
      <c r="J4" s="107"/>
      <c r="K4" s="107"/>
      <c r="L4" s="107"/>
      <c r="M4" s="107"/>
      <c r="AF4" s="866"/>
      <c r="AG4" s="867"/>
      <c r="AH4" s="867"/>
      <c r="AI4" s="867"/>
      <c r="AJ4" s="867"/>
      <c r="AK4" s="867"/>
      <c r="AL4" s="868"/>
      <c r="AN4" s="866"/>
      <c r="AO4" s="867"/>
      <c r="AP4" s="867"/>
      <c r="AQ4" s="867"/>
      <c r="AR4" s="867"/>
      <c r="AS4" s="867"/>
      <c r="AT4" s="868"/>
      <c r="AU4" s="866"/>
      <c r="AV4" s="867"/>
      <c r="AW4" s="867"/>
      <c r="AX4" s="867"/>
      <c r="AY4" s="867"/>
      <c r="AZ4" s="867"/>
      <c r="BA4" s="868"/>
      <c r="BB4" s="866"/>
      <c r="BC4" s="867"/>
      <c r="BD4" s="867"/>
      <c r="BE4" s="867"/>
      <c r="BF4" s="867"/>
      <c r="BG4" s="867"/>
      <c r="BH4" s="868"/>
    </row>
    <row r="5" spans="1:60" ht="24.6" customHeight="1" x14ac:dyDescent="1.1000000000000001">
      <c r="A5" s="106"/>
      <c r="B5" s="106"/>
      <c r="C5" s="106"/>
      <c r="D5" s="106"/>
      <c r="E5" s="106"/>
      <c r="F5" s="106"/>
      <c r="G5" s="106"/>
      <c r="H5" s="106"/>
      <c r="I5" s="106"/>
      <c r="AF5" s="852" t="s">
        <v>115</v>
      </c>
      <c r="AG5" s="852"/>
      <c r="AH5" s="910">
        <f>②決算書概要!C11/1000</f>
        <v>0</v>
      </c>
      <c r="AI5" s="911"/>
      <c r="AJ5" s="911"/>
      <c r="AK5" s="911"/>
      <c r="AL5" s="912"/>
      <c r="AN5" s="852" t="s">
        <v>115</v>
      </c>
      <c r="AO5" s="852"/>
      <c r="AP5" s="910">
        <f>②決算書概要!C6/1000</f>
        <v>0</v>
      </c>
      <c r="AQ5" s="911"/>
      <c r="AR5" s="911"/>
      <c r="AS5" s="911"/>
      <c r="AT5" s="912"/>
      <c r="AU5" s="852" t="s">
        <v>115</v>
      </c>
      <c r="AV5" s="852"/>
      <c r="AW5" s="966" t="e">
        <f>AP5/M19</f>
        <v>#DIV/0!</v>
      </c>
      <c r="AX5" s="967"/>
      <c r="AY5" s="967"/>
      <c r="AZ5" s="967"/>
      <c r="BA5" s="968"/>
      <c r="BB5" s="852" t="s">
        <v>115</v>
      </c>
      <c r="BC5" s="852"/>
      <c r="BD5" s="959" t="e">
        <f>AP5/(②決算書概要!R35/12/1000)</f>
        <v>#DIV/0!</v>
      </c>
      <c r="BE5" s="960"/>
      <c r="BF5" s="960"/>
      <c r="BG5" s="960"/>
      <c r="BH5" s="961"/>
    </row>
    <row r="6" spans="1:60" ht="24.6" customHeight="1" x14ac:dyDescent="1.1000000000000001">
      <c r="AF6" s="852"/>
      <c r="AG6" s="852"/>
      <c r="AH6" s="913"/>
      <c r="AI6" s="914"/>
      <c r="AJ6" s="914"/>
      <c r="AK6" s="914"/>
      <c r="AL6" s="915"/>
      <c r="AN6" s="852"/>
      <c r="AO6" s="852"/>
      <c r="AP6" s="913"/>
      <c r="AQ6" s="914"/>
      <c r="AR6" s="914"/>
      <c r="AS6" s="914"/>
      <c r="AT6" s="915"/>
      <c r="AU6" s="852"/>
      <c r="AV6" s="852"/>
      <c r="AW6" s="969"/>
      <c r="AX6" s="970"/>
      <c r="AY6" s="970"/>
      <c r="AZ6" s="970"/>
      <c r="BA6" s="971"/>
      <c r="BB6" s="852"/>
      <c r="BC6" s="852"/>
      <c r="BD6" s="962"/>
      <c r="BE6" s="963"/>
      <c r="BF6" s="963"/>
      <c r="BG6" s="963"/>
      <c r="BH6" s="964"/>
    </row>
    <row r="7" spans="1:60" ht="24.6" customHeight="1" x14ac:dyDescent="1.1000000000000001">
      <c r="AC7" s="91"/>
      <c r="AD7" s="93"/>
      <c r="AE7" s="93"/>
      <c r="AF7" s="852" t="s">
        <v>41</v>
      </c>
      <c r="AG7" s="852"/>
      <c r="AH7" s="972">
        <f>②決算書概要!B11/1000</f>
        <v>0</v>
      </c>
      <c r="AI7" s="972"/>
      <c r="AJ7" s="972"/>
      <c r="AK7" s="973" t="e">
        <f>AH5/AH7</f>
        <v>#DIV/0!</v>
      </c>
      <c r="AL7" s="973"/>
      <c r="AM7" s="91"/>
      <c r="AN7" s="852" t="s">
        <v>41</v>
      </c>
      <c r="AO7" s="852"/>
      <c r="AP7" s="972">
        <f>②決算書概要!B6/1000</f>
        <v>0</v>
      </c>
      <c r="AQ7" s="972"/>
      <c r="AR7" s="972"/>
      <c r="AS7" s="973" t="e">
        <f>AP5/AP7</f>
        <v>#DIV/0!</v>
      </c>
      <c r="AT7" s="973"/>
      <c r="AU7" s="852" t="s">
        <v>41</v>
      </c>
      <c r="AV7" s="852"/>
      <c r="AW7" s="974" t="e">
        <f>AP7/M21</f>
        <v>#DIV/0!</v>
      </c>
      <c r="AX7" s="974"/>
      <c r="AY7" s="974"/>
      <c r="AZ7" s="974" t="e">
        <f>AW5/AW7</f>
        <v>#DIV/0!</v>
      </c>
      <c r="BA7" s="974"/>
      <c r="BB7" s="852" t="s">
        <v>41</v>
      </c>
      <c r="BC7" s="852"/>
      <c r="BD7" s="965" t="e">
        <f>AP7/(②決算書概要!Q35/12/1000)</f>
        <v>#DIV/0!</v>
      </c>
      <c r="BE7" s="965"/>
      <c r="BF7" s="965"/>
      <c r="BG7" s="974" t="e">
        <f>BD5/BD7</f>
        <v>#DIV/0!</v>
      </c>
      <c r="BH7" s="974"/>
    </row>
    <row r="8" spans="1:60" ht="24.6" customHeight="1" x14ac:dyDescent="1.1000000000000001">
      <c r="T8" s="863" t="s">
        <v>137</v>
      </c>
      <c r="U8" s="864"/>
      <c r="V8" s="864"/>
      <c r="W8" s="864"/>
      <c r="X8" s="864"/>
      <c r="Y8" s="864"/>
      <c r="Z8" s="865"/>
      <c r="AC8" s="88"/>
      <c r="AF8" s="852"/>
      <c r="AG8" s="852"/>
      <c r="AH8" s="972"/>
      <c r="AI8" s="972"/>
      <c r="AJ8" s="972"/>
      <c r="AK8" s="973"/>
      <c r="AL8" s="973"/>
      <c r="AM8" s="88"/>
      <c r="AN8" s="852"/>
      <c r="AO8" s="852"/>
      <c r="AP8" s="972"/>
      <c r="AQ8" s="972"/>
      <c r="AR8" s="972"/>
      <c r="AS8" s="973"/>
      <c r="AT8" s="973"/>
      <c r="AU8" s="852"/>
      <c r="AV8" s="852"/>
      <c r="AW8" s="974"/>
      <c r="AX8" s="974"/>
      <c r="AY8" s="974"/>
      <c r="AZ8" s="974"/>
      <c r="BA8" s="974"/>
      <c r="BB8" s="852"/>
      <c r="BC8" s="852"/>
      <c r="BD8" s="965"/>
      <c r="BE8" s="965"/>
      <c r="BF8" s="965"/>
      <c r="BG8" s="974"/>
      <c r="BH8" s="974"/>
    </row>
    <row r="9" spans="1:60" ht="24.6" customHeight="1" x14ac:dyDescent="1.1000000000000001">
      <c r="T9" s="866"/>
      <c r="U9" s="867"/>
      <c r="V9" s="867"/>
      <c r="W9" s="867"/>
      <c r="X9" s="867"/>
      <c r="Y9" s="867"/>
      <c r="Z9" s="868"/>
      <c r="AC9" s="88"/>
      <c r="AF9" s="852" t="s">
        <v>114</v>
      </c>
      <c r="AG9" s="852"/>
      <c r="AH9" s="910">
        <f>AH5-AH7</f>
        <v>0</v>
      </c>
      <c r="AI9" s="911"/>
      <c r="AJ9" s="911"/>
      <c r="AK9" s="911"/>
      <c r="AL9" s="912"/>
      <c r="AN9" s="852" t="s">
        <v>114</v>
      </c>
      <c r="AO9" s="852"/>
      <c r="AP9" s="910">
        <f>AP5-AP7</f>
        <v>0</v>
      </c>
      <c r="AQ9" s="911"/>
      <c r="AR9" s="911"/>
      <c r="AS9" s="911"/>
      <c r="AT9" s="912"/>
      <c r="AU9" s="852" t="s">
        <v>114</v>
      </c>
      <c r="AV9" s="852"/>
      <c r="AW9" s="966" t="e">
        <f>AW5-AW7</f>
        <v>#DIV/0!</v>
      </c>
      <c r="AX9" s="967"/>
      <c r="AY9" s="967"/>
      <c r="AZ9" s="967"/>
      <c r="BA9" s="968"/>
      <c r="BB9" s="852" t="s">
        <v>114</v>
      </c>
      <c r="BC9" s="852"/>
      <c r="BD9" s="959" t="e">
        <f>BD5-BD7</f>
        <v>#DIV/0!</v>
      </c>
      <c r="BE9" s="960"/>
      <c r="BF9" s="960"/>
      <c r="BG9" s="960"/>
      <c r="BH9" s="961"/>
    </row>
    <row r="10" spans="1:60" ht="24.6" customHeight="1" x14ac:dyDescent="1.1000000000000001">
      <c r="T10" s="852" t="s">
        <v>115</v>
      </c>
      <c r="U10" s="852"/>
      <c r="V10" s="910">
        <f>AH5+AH14+AH23</f>
        <v>0</v>
      </c>
      <c r="W10" s="911"/>
      <c r="X10" s="911"/>
      <c r="Y10" s="911"/>
      <c r="Z10" s="912"/>
      <c r="AC10" s="88"/>
      <c r="AF10" s="852"/>
      <c r="AG10" s="852"/>
      <c r="AH10" s="913"/>
      <c r="AI10" s="914"/>
      <c r="AJ10" s="914"/>
      <c r="AK10" s="914"/>
      <c r="AL10" s="915"/>
      <c r="AN10" s="852"/>
      <c r="AO10" s="852"/>
      <c r="AP10" s="913"/>
      <c r="AQ10" s="914"/>
      <c r="AR10" s="914"/>
      <c r="AS10" s="914"/>
      <c r="AT10" s="915"/>
      <c r="AU10" s="852"/>
      <c r="AV10" s="852"/>
      <c r="AW10" s="969"/>
      <c r="AX10" s="970"/>
      <c r="AY10" s="970"/>
      <c r="AZ10" s="970"/>
      <c r="BA10" s="971"/>
      <c r="BB10" s="852"/>
      <c r="BC10" s="852"/>
      <c r="BD10" s="962"/>
      <c r="BE10" s="963"/>
      <c r="BF10" s="963"/>
      <c r="BG10" s="963"/>
      <c r="BH10" s="964"/>
    </row>
    <row r="11" spans="1:60" ht="24.6" customHeight="1" x14ac:dyDescent="1.1000000000000001">
      <c r="T11" s="852"/>
      <c r="U11" s="852"/>
      <c r="V11" s="913"/>
      <c r="W11" s="914"/>
      <c r="X11" s="914"/>
      <c r="Y11" s="914"/>
      <c r="Z11" s="915"/>
      <c r="AC11" s="88"/>
    </row>
    <row r="12" spans="1:60" ht="24.6" customHeight="1" x14ac:dyDescent="1.1000000000000001">
      <c r="S12" s="91"/>
      <c r="T12" s="852" t="s">
        <v>41</v>
      </c>
      <c r="U12" s="852"/>
      <c r="V12" s="869">
        <f>AH7+AH16+AH25</f>
        <v>0</v>
      </c>
      <c r="W12" s="869"/>
      <c r="X12" s="869"/>
      <c r="Y12" s="870" t="e">
        <f>V10/V12</f>
        <v>#DIV/0!</v>
      </c>
      <c r="Z12" s="870"/>
      <c r="AA12" s="91"/>
      <c r="AB12" s="103"/>
      <c r="AC12" s="88"/>
      <c r="AF12" s="863" t="s">
        <v>136</v>
      </c>
      <c r="AG12" s="864"/>
      <c r="AH12" s="864"/>
      <c r="AI12" s="864"/>
      <c r="AJ12" s="864"/>
      <c r="AK12" s="864"/>
      <c r="AL12" s="865"/>
    </row>
    <row r="13" spans="1:60" ht="24.6" customHeight="1" x14ac:dyDescent="1.1000000000000001">
      <c r="S13" s="88"/>
      <c r="T13" s="852"/>
      <c r="U13" s="852"/>
      <c r="V13" s="869"/>
      <c r="W13" s="869"/>
      <c r="X13" s="869"/>
      <c r="Y13" s="870"/>
      <c r="Z13" s="870"/>
      <c r="AB13" s="103"/>
      <c r="AC13" s="88"/>
      <c r="AF13" s="866"/>
      <c r="AG13" s="867"/>
      <c r="AH13" s="867"/>
      <c r="AI13" s="867"/>
      <c r="AJ13" s="867"/>
      <c r="AK13" s="867"/>
      <c r="AL13" s="868"/>
    </row>
    <row r="14" spans="1:60" ht="24.6" customHeight="1" x14ac:dyDescent="1.1000000000000001">
      <c r="S14" s="88"/>
      <c r="T14" s="852" t="s">
        <v>114</v>
      </c>
      <c r="U14" s="852"/>
      <c r="V14" s="872">
        <f>V10-V12</f>
        <v>0</v>
      </c>
      <c r="W14" s="873"/>
      <c r="X14" s="873"/>
      <c r="Y14" s="873"/>
      <c r="Z14" s="874"/>
      <c r="AB14" s="103"/>
      <c r="AC14" s="88"/>
      <c r="AF14" s="852" t="s">
        <v>115</v>
      </c>
      <c r="AG14" s="852"/>
      <c r="AH14" s="910">
        <f>②決算書概要!C14/1000</f>
        <v>0</v>
      </c>
      <c r="AI14" s="911"/>
      <c r="AJ14" s="911"/>
      <c r="AK14" s="911"/>
      <c r="AL14" s="912"/>
    </row>
    <row r="15" spans="1:60" ht="24.6" customHeight="1" x14ac:dyDescent="1.1000000000000001">
      <c r="S15" s="88"/>
      <c r="T15" s="852"/>
      <c r="U15" s="852"/>
      <c r="V15" s="875"/>
      <c r="W15" s="876"/>
      <c r="X15" s="876"/>
      <c r="Y15" s="876"/>
      <c r="Z15" s="877"/>
      <c r="AB15" s="105"/>
      <c r="AC15" s="89"/>
      <c r="AD15" s="101"/>
      <c r="AE15" s="101"/>
      <c r="AF15" s="852"/>
      <c r="AG15" s="852"/>
      <c r="AH15" s="913"/>
      <c r="AI15" s="914"/>
      <c r="AJ15" s="914"/>
      <c r="AK15" s="914"/>
      <c r="AL15" s="915"/>
    </row>
    <row r="16" spans="1:60" ht="24.6" customHeight="1" x14ac:dyDescent="1.1000000000000001">
      <c r="S16" s="88"/>
      <c r="AC16" s="91"/>
      <c r="AD16" s="93"/>
      <c r="AE16" s="93"/>
      <c r="AF16" s="852" t="s">
        <v>41</v>
      </c>
      <c r="AG16" s="852"/>
      <c r="AH16" s="869">
        <f>②決算書概要!B14/1000</f>
        <v>0</v>
      </c>
      <c r="AI16" s="869"/>
      <c r="AJ16" s="869"/>
      <c r="AK16" s="870" t="e">
        <f>AH14/AH16</f>
        <v>#DIV/0!</v>
      </c>
      <c r="AL16" s="870"/>
    </row>
    <row r="17" spans="1:56" ht="24.6" customHeight="1" x14ac:dyDescent="1.1000000000000001">
      <c r="K17" s="863" t="s">
        <v>133</v>
      </c>
      <c r="L17" s="864"/>
      <c r="M17" s="864"/>
      <c r="N17" s="864"/>
      <c r="O17" s="864"/>
      <c r="P17" s="864"/>
      <c r="Q17" s="865"/>
      <c r="S17" s="88"/>
      <c r="AC17" s="88"/>
      <c r="AF17" s="852"/>
      <c r="AG17" s="852"/>
      <c r="AH17" s="869"/>
      <c r="AI17" s="869"/>
      <c r="AJ17" s="869"/>
      <c r="AK17" s="870"/>
      <c r="AL17" s="870"/>
    </row>
    <row r="18" spans="1:56" ht="24.6" customHeight="1" x14ac:dyDescent="1.1000000000000001">
      <c r="K18" s="866"/>
      <c r="L18" s="867"/>
      <c r="M18" s="867"/>
      <c r="N18" s="867"/>
      <c r="O18" s="867"/>
      <c r="P18" s="867"/>
      <c r="Q18" s="868"/>
      <c r="S18" s="88"/>
      <c r="AC18" s="88"/>
      <c r="AF18" s="852" t="s">
        <v>114</v>
      </c>
      <c r="AG18" s="852"/>
      <c r="AH18" s="872">
        <f>AH14-AH16</f>
        <v>0</v>
      </c>
      <c r="AI18" s="873"/>
      <c r="AJ18" s="873"/>
      <c r="AK18" s="873"/>
      <c r="AL18" s="874"/>
    </row>
    <row r="19" spans="1:56" ht="24.6" customHeight="1" x14ac:dyDescent="1.1000000000000001">
      <c r="K19" s="852" t="s">
        <v>115</v>
      </c>
      <c r="L19" s="852"/>
      <c r="M19" s="910">
        <f>V10+V31</f>
        <v>0</v>
      </c>
      <c r="N19" s="911"/>
      <c r="O19" s="911"/>
      <c r="P19" s="911"/>
      <c r="Q19" s="912"/>
      <c r="S19" s="88"/>
      <c r="AC19" s="88"/>
      <c r="AF19" s="852"/>
      <c r="AG19" s="852"/>
      <c r="AH19" s="875"/>
      <c r="AI19" s="876"/>
      <c r="AJ19" s="876"/>
      <c r="AK19" s="876"/>
      <c r="AL19" s="877"/>
      <c r="AP19" s="863" t="s">
        <v>131</v>
      </c>
      <c r="AQ19" s="864"/>
      <c r="AR19" s="864"/>
      <c r="AS19" s="864"/>
      <c r="AT19" s="864"/>
      <c r="AU19" s="864"/>
      <c r="AV19" s="865"/>
      <c r="AX19" s="863" t="s">
        <v>130</v>
      </c>
      <c r="AY19" s="864"/>
      <c r="AZ19" s="864"/>
      <c r="BA19" s="864"/>
      <c r="BB19" s="864"/>
      <c r="BC19" s="864"/>
      <c r="BD19" s="865"/>
    </row>
    <row r="20" spans="1:56" ht="24.6" customHeight="1" x14ac:dyDescent="1.1000000000000001">
      <c r="K20" s="852"/>
      <c r="L20" s="852"/>
      <c r="M20" s="913"/>
      <c r="N20" s="914"/>
      <c r="O20" s="914"/>
      <c r="P20" s="914"/>
      <c r="Q20" s="915"/>
      <c r="S20" s="88"/>
      <c r="AC20" s="88"/>
      <c r="AP20" s="866"/>
      <c r="AQ20" s="867"/>
      <c r="AR20" s="867"/>
      <c r="AS20" s="867"/>
      <c r="AT20" s="867"/>
      <c r="AU20" s="867"/>
      <c r="AV20" s="868"/>
      <c r="AX20" s="866"/>
      <c r="AY20" s="867"/>
      <c r="AZ20" s="867"/>
      <c r="BA20" s="867"/>
      <c r="BB20" s="867"/>
      <c r="BC20" s="867"/>
      <c r="BD20" s="868"/>
    </row>
    <row r="21" spans="1:56" ht="24.6" customHeight="1" x14ac:dyDescent="1.1000000000000001">
      <c r="I21" s="91"/>
      <c r="J21" s="93"/>
      <c r="K21" s="852" t="s">
        <v>41</v>
      </c>
      <c r="L21" s="852"/>
      <c r="M21" s="972">
        <f>V12+V33</f>
        <v>0</v>
      </c>
      <c r="N21" s="972"/>
      <c r="O21" s="972"/>
      <c r="P21" s="973" t="e">
        <f>M19/M21</f>
        <v>#DIV/0!</v>
      </c>
      <c r="Q21" s="973"/>
      <c r="R21" s="93"/>
      <c r="S21" s="88"/>
      <c r="AC21" s="88"/>
      <c r="AF21" s="863" t="s">
        <v>129</v>
      </c>
      <c r="AG21" s="864"/>
      <c r="AH21" s="864"/>
      <c r="AI21" s="864"/>
      <c r="AJ21" s="864"/>
      <c r="AK21" s="864"/>
      <c r="AL21" s="865"/>
      <c r="AP21" s="852" t="s">
        <v>115</v>
      </c>
      <c r="AQ21" s="852"/>
      <c r="AR21" s="910">
        <f>②決算書概要!C25/1000</f>
        <v>0</v>
      </c>
      <c r="AS21" s="911"/>
      <c r="AT21" s="911"/>
      <c r="AU21" s="911"/>
      <c r="AV21" s="912"/>
      <c r="AX21" s="852" t="s">
        <v>115</v>
      </c>
      <c r="AY21" s="852"/>
      <c r="AZ21" s="910">
        <f>(②決算書概要!C21+②決算書概要!C23)/1000</f>
        <v>0</v>
      </c>
      <c r="BA21" s="911"/>
      <c r="BB21" s="911"/>
      <c r="BC21" s="911"/>
      <c r="BD21" s="912"/>
    </row>
    <row r="22" spans="1:56" ht="24.6" customHeight="1" x14ac:dyDescent="1.1000000000000001">
      <c r="I22" s="88"/>
      <c r="K22" s="852"/>
      <c r="L22" s="852"/>
      <c r="M22" s="972"/>
      <c r="N22" s="972"/>
      <c r="O22" s="972"/>
      <c r="P22" s="973"/>
      <c r="Q22" s="973"/>
      <c r="S22" s="88"/>
      <c r="AC22" s="88"/>
      <c r="AF22" s="866"/>
      <c r="AG22" s="867"/>
      <c r="AH22" s="867"/>
      <c r="AI22" s="867"/>
      <c r="AJ22" s="867"/>
      <c r="AK22" s="867"/>
      <c r="AL22" s="868"/>
      <c r="AO22" s="102"/>
      <c r="AP22" s="852"/>
      <c r="AQ22" s="852"/>
      <c r="AR22" s="913"/>
      <c r="AS22" s="914"/>
      <c r="AT22" s="914"/>
      <c r="AU22" s="914"/>
      <c r="AV22" s="915"/>
      <c r="AX22" s="852"/>
      <c r="AY22" s="852"/>
      <c r="AZ22" s="913"/>
      <c r="BA22" s="914"/>
      <c r="BB22" s="914"/>
      <c r="BC22" s="914"/>
      <c r="BD22" s="915"/>
    </row>
    <row r="23" spans="1:56" ht="24.6" customHeight="1" x14ac:dyDescent="1.1000000000000001">
      <c r="I23" s="88"/>
      <c r="K23" s="852" t="s">
        <v>114</v>
      </c>
      <c r="L23" s="852"/>
      <c r="M23" s="910">
        <f>M19-M21</f>
        <v>0</v>
      </c>
      <c r="N23" s="911"/>
      <c r="O23" s="911"/>
      <c r="P23" s="911"/>
      <c r="Q23" s="912"/>
      <c r="S23" s="88"/>
      <c r="AC23" s="88"/>
      <c r="AF23" s="852" t="s">
        <v>115</v>
      </c>
      <c r="AG23" s="852"/>
      <c r="AH23" s="910">
        <f>②決算書概要!C19/1000</f>
        <v>0</v>
      </c>
      <c r="AI23" s="911"/>
      <c r="AJ23" s="911"/>
      <c r="AK23" s="911"/>
      <c r="AL23" s="912"/>
      <c r="AO23" s="88"/>
      <c r="AP23" s="852" t="s">
        <v>41</v>
      </c>
      <c r="AQ23" s="852"/>
      <c r="AR23" s="869">
        <f>②決算書概要!B25/1000</f>
        <v>0</v>
      </c>
      <c r="AS23" s="869"/>
      <c r="AT23" s="869"/>
      <c r="AU23" s="870" t="e">
        <f>AR21/AR23</f>
        <v>#DIV/0!</v>
      </c>
      <c r="AV23" s="870"/>
      <c r="AW23" s="91"/>
      <c r="AX23" s="852" t="s">
        <v>41</v>
      </c>
      <c r="AY23" s="852"/>
      <c r="AZ23" s="869">
        <f>(②決算書概要!B21+②決算書概要!B23)/1000</f>
        <v>0</v>
      </c>
      <c r="BA23" s="869"/>
      <c r="BB23" s="869"/>
      <c r="BC23" s="870" t="e">
        <f>AZ21/AZ23</f>
        <v>#DIV/0!</v>
      </c>
      <c r="BD23" s="870"/>
    </row>
    <row r="24" spans="1:56" ht="24.6" customHeight="1" x14ac:dyDescent="1.1000000000000001">
      <c r="I24" s="88"/>
      <c r="K24" s="852"/>
      <c r="L24" s="852"/>
      <c r="M24" s="913"/>
      <c r="N24" s="914"/>
      <c r="O24" s="914"/>
      <c r="P24" s="914"/>
      <c r="Q24" s="915"/>
      <c r="S24" s="88"/>
      <c r="T24" s="950"/>
      <c r="U24" s="950"/>
      <c r="V24" s="950"/>
      <c r="W24" s="950"/>
      <c r="X24" s="950"/>
      <c r="Y24" s="950"/>
      <c r="Z24" s="950"/>
      <c r="AC24" s="89"/>
      <c r="AD24" s="101"/>
      <c r="AE24" s="101"/>
      <c r="AF24" s="852"/>
      <c r="AG24" s="852"/>
      <c r="AH24" s="913"/>
      <c r="AI24" s="914"/>
      <c r="AJ24" s="914"/>
      <c r="AK24" s="914"/>
      <c r="AL24" s="915"/>
      <c r="AO24" s="88"/>
      <c r="AP24" s="852"/>
      <c r="AQ24" s="852"/>
      <c r="AR24" s="869"/>
      <c r="AS24" s="869"/>
      <c r="AT24" s="869"/>
      <c r="AU24" s="870"/>
      <c r="AV24" s="870"/>
      <c r="AX24" s="852"/>
      <c r="AY24" s="852"/>
      <c r="AZ24" s="869"/>
      <c r="BA24" s="869"/>
      <c r="BB24" s="869"/>
      <c r="BC24" s="870"/>
      <c r="BD24" s="870"/>
    </row>
    <row r="25" spans="1:56" ht="24.6" customHeight="1" x14ac:dyDescent="1.1000000000000001">
      <c r="I25" s="88"/>
      <c r="S25" s="88"/>
      <c r="T25" s="950"/>
      <c r="U25" s="950"/>
      <c r="V25" s="950"/>
      <c r="W25" s="950"/>
      <c r="X25" s="950"/>
      <c r="Y25" s="950"/>
      <c r="Z25" s="950"/>
      <c r="AF25" s="852" t="s">
        <v>41</v>
      </c>
      <c r="AG25" s="852"/>
      <c r="AH25" s="869">
        <f>②決算書概要!B19/1000</f>
        <v>0</v>
      </c>
      <c r="AI25" s="869"/>
      <c r="AJ25" s="869"/>
      <c r="AK25" s="870" t="e">
        <f>AH23/AH25</f>
        <v>#DIV/0!</v>
      </c>
      <c r="AL25" s="870"/>
      <c r="AO25" s="88"/>
      <c r="AP25" s="852" t="s">
        <v>114</v>
      </c>
      <c r="AQ25" s="852"/>
      <c r="AR25" s="872">
        <f>AR21-AR23</f>
        <v>0</v>
      </c>
      <c r="AS25" s="873"/>
      <c r="AT25" s="873"/>
      <c r="AU25" s="873"/>
      <c r="AV25" s="874"/>
      <c r="AX25" s="852" t="s">
        <v>114</v>
      </c>
      <c r="AY25" s="852"/>
      <c r="AZ25" s="872">
        <f>AZ21-AZ23</f>
        <v>0</v>
      </c>
      <c r="BA25" s="873"/>
      <c r="BB25" s="873"/>
      <c r="BC25" s="873"/>
      <c r="BD25" s="874"/>
    </row>
    <row r="26" spans="1:56" ht="24.6" customHeight="1" x14ac:dyDescent="1.1000000000000001">
      <c r="A26" s="951" t="s">
        <v>126</v>
      </c>
      <c r="B26" s="951"/>
      <c r="C26" s="951"/>
      <c r="D26" s="951"/>
      <c r="E26" s="951"/>
      <c r="F26" s="951"/>
      <c r="G26" s="951"/>
      <c r="I26" s="88"/>
      <c r="S26" s="88"/>
      <c r="T26" s="950"/>
      <c r="U26" s="950"/>
      <c r="V26" s="950"/>
      <c r="W26" s="950"/>
      <c r="X26" s="950"/>
      <c r="Y26" s="950"/>
      <c r="Z26" s="950"/>
      <c r="AF26" s="852"/>
      <c r="AG26" s="852"/>
      <c r="AH26" s="869"/>
      <c r="AI26" s="869"/>
      <c r="AJ26" s="869"/>
      <c r="AK26" s="870"/>
      <c r="AL26" s="870"/>
      <c r="AO26" s="88"/>
      <c r="AP26" s="852"/>
      <c r="AQ26" s="852"/>
      <c r="AR26" s="875"/>
      <c r="AS26" s="876"/>
      <c r="AT26" s="876"/>
      <c r="AU26" s="876"/>
      <c r="AV26" s="877"/>
      <c r="AX26" s="852"/>
      <c r="AY26" s="852"/>
      <c r="AZ26" s="875"/>
      <c r="BA26" s="876"/>
      <c r="BB26" s="876"/>
      <c r="BC26" s="876"/>
      <c r="BD26" s="877"/>
    </row>
    <row r="27" spans="1:56" ht="24.6" customHeight="1" x14ac:dyDescent="1.1000000000000001">
      <c r="A27" s="951"/>
      <c r="B27" s="951"/>
      <c r="C27" s="951"/>
      <c r="D27" s="951"/>
      <c r="E27" s="951"/>
      <c r="F27" s="951"/>
      <c r="G27" s="951"/>
      <c r="I27" s="88"/>
      <c r="S27" s="88"/>
      <c r="T27" s="950"/>
      <c r="U27" s="950"/>
      <c r="V27" s="950"/>
      <c r="W27" s="950"/>
      <c r="X27" s="950"/>
      <c r="Y27" s="950"/>
      <c r="Z27" s="950"/>
      <c r="AF27" s="852" t="s">
        <v>114</v>
      </c>
      <c r="AG27" s="852"/>
      <c r="AH27" s="872">
        <f>AH23-AH25</f>
        <v>0</v>
      </c>
      <c r="AI27" s="873"/>
      <c r="AJ27" s="873"/>
      <c r="AK27" s="873"/>
      <c r="AL27" s="874"/>
      <c r="AO27" s="88"/>
    </row>
    <row r="28" spans="1:56" ht="24.6" customHeight="1" x14ac:dyDescent="1.1000000000000001">
      <c r="A28" s="951"/>
      <c r="B28" s="951"/>
      <c r="C28" s="951"/>
      <c r="D28" s="951"/>
      <c r="E28" s="951"/>
      <c r="F28" s="951"/>
      <c r="G28" s="951"/>
      <c r="I28" s="88"/>
      <c r="S28" s="88"/>
      <c r="AF28" s="852"/>
      <c r="AG28" s="852"/>
      <c r="AH28" s="875"/>
      <c r="AI28" s="876"/>
      <c r="AJ28" s="876"/>
      <c r="AK28" s="876"/>
      <c r="AL28" s="877"/>
      <c r="AO28" s="88"/>
    </row>
    <row r="29" spans="1:56" ht="24.6" customHeight="1" thickBot="1" x14ac:dyDescent="1.1499999999999999">
      <c r="A29" s="952"/>
      <c r="B29" s="952"/>
      <c r="C29" s="952"/>
      <c r="D29" s="952"/>
      <c r="E29" s="952"/>
      <c r="F29" s="952"/>
      <c r="G29" s="952"/>
      <c r="I29" s="88"/>
      <c r="S29" s="88"/>
      <c r="T29" s="863" t="s">
        <v>85</v>
      </c>
      <c r="U29" s="864"/>
      <c r="V29" s="864"/>
      <c r="W29" s="864"/>
      <c r="X29" s="864"/>
      <c r="Y29" s="864"/>
      <c r="Z29" s="865"/>
      <c r="AO29" s="88"/>
      <c r="AP29" s="863" t="s">
        <v>125</v>
      </c>
      <c r="AQ29" s="864"/>
      <c r="AR29" s="864"/>
      <c r="AS29" s="864"/>
      <c r="AT29" s="864"/>
      <c r="AU29" s="864"/>
      <c r="AV29" s="865"/>
    </row>
    <row r="30" spans="1:56" ht="24.6" customHeight="1" thickTop="1" x14ac:dyDescent="1.1000000000000001">
      <c r="A30" s="922" t="s">
        <v>124</v>
      </c>
      <c r="B30" s="923"/>
      <c r="C30" s="923"/>
      <c r="D30" s="923"/>
      <c r="E30" s="923"/>
      <c r="F30" s="923"/>
      <c r="G30" s="924"/>
      <c r="I30" s="88"/>
      <c r="S30" s="88"/>
      <c r="T30" s="866"/>
      <c r="U30" s="867"/>
      <c r="V30" s="867"/>
      <c r="W30" s="867"/>
      <c r="X30" s="867"/>
      <c r="Y30" s="867"/>
      <c r="Z30" s="868"/>
      <c r="AO30" s="88"/>
      <c r="AP30" s="866"/>
      <c r="AQ30" s="867"/>
      <c r="AR30" s="867"/>
      <c r="AS30" s="867"/>
      <c r="AT30" s="867"/>
      <c r="AU30" s="867"/>
      <c r="AV30" s="868"/>
    </row>
    <row r="31" spans="1:56" ht="24.6" customHeight="1" x14ac:dyDescent="1.1000000000000001">
      <c r="A31" s="925"/>
      <c r="B31" s="867"/>
      <c r="C31" s="867"/>
      <c r="D31" s="867"/>
      <c r="E31" s="867"/>
      <c r="F31" s="867"/>
      <c r="G31" s="926"/>
      <c r="I31" s="88"/>
      <c r="S31" s="88"/>
      <c r="T31" s="852" t="s">
        <v>115</v>
      </c>
      <c r="U31" s="852"/>
      <c r="V31" s="910">
        <f>AR21+AR31+AR41</f>
        <v>0</v>
      </c>
      <c r="W31" s="911"/>
      <c r="X31" s="911"/>
      <c r="Y31" s="911"/>
      <c r="Z31" s="912"/>
      <c r="AO31" s="88"/>
      <c r="AP31" s="852" t="s">
        <v>115</v>
      </c>
      <c r="AQ31" s="852"/>
      <c r="AR31" s="910">
        <f>②決算書概要!C28/1000</f>
        <v>0</v>
      </c>
      <c r="AS31" s="911"/>
      <c r="AT31" s="911"/>
      <c r="AU31" s="911"/>
      <c r="AV31" s="912"/>
    </row>
    <row r="32" spans="1:56" ht="24.6" customHeight="1" x14ac:dyDescent="1.1000000000000001">
      <c r="A32" s="916" t="s">
        <v>123</v>
      </c>
      <c r="B32" s="852"/>
      <c r="C32" s="943" t="e">
        <f>M49/M19</f>
        <v>#DIV/0!</v>
      </c>
      <c r="D32" s="944"/>
      <c r="E32" s="944"/>
      <c r="F32" s="944"/>
      <c r="G32" s="957"/>
      <c r="I32" s="88"/>
      <c r="S32" s="89"/>
      <c r="T32" s="852"/>
      <c r="U32" s="852"/>
      <c r="V32" s="913"/>
      <c r="W32" s="914"/>
      <c r="X32" s="914"/>
      <c r="Y32" s="914"/>
      <c r="Z32" s="915"/>
      <c r="AO32" s="89"/>
      <c r="AP32" s="852"/>
      <c r="AQ32" s="852"/>
      <c r="AR32" s="913"/>
      <c r="AS32" s="914"/>
      <c r="AT32" s="914"/>
      <c r="AU32" s="914"/>
      <c r="AV32" s="915"/>
    </row>
    <row r="33" spans="1:62" ht="24.6" customHeight="1" x14ac:dyDescent="1.1000000000000001">
      <c r="A33" s="916"/>
      <c r="B33" s="852"/>
      <c r="C33" s="946"/>
      <c r="D33" s="947"/>
      <c r="E33" s="947"/>
      <c r="F33" s="947"/>
      <c r="G33" s="958"/>
      <c r="I33" s="88"/>
      <c r="T33" s="852" t="s">
        <v>41</v>
      </c>
      <c r="U33" s="852"/>
      <c r="V33" s="869">
        <f>AR23+AR33+AR43</f>
        <v>0</v>
      </c>
      <c r="W33" s="869"/>
      <c r="X33" s="869"/>
      <c r="Y33" s="870" t="e">
        <f>V31/V33</f>
        <v>#DIV/0!</v>
      </c>
      <c r="Z33" s="870"/>
      <c r="AA33" s="91"/>
      <c r="AB33" s="93"/>
      <c r="AC33" s="93"/>
      <c r="AD33" s="93"/>
      <c r="AE33" s="93"/>
      <c r="AF33" s="93"/>
      <c r="AG33" s="93"/>
      <c r="AH33" s="93"/>
      <c r="AI33" s="93"/>
      <c r="AJ33" s="93"/>
      <c r="AK33" s="93"/>
      <c r="AL33" s="93"/>
      <c r="AM33" s="93"/>
      <c r="AN33" s="93"/>
      <c r="AO33" s="88"/>
      <c r="AP33" s="852" t="s">
        <v>41</v>
      </c>
      <c r="AQ33" s="852"/>
      <c r="AR33" s="869">
        <f>②決算書概要!B28/1000</f>
        <v>0</v>
      </c>
      <c r="AS33" s="869"/>
      <c r="AT33" s="869"/>
      <c r="AU33" s="870" t="e">
        <f>AR31/AR33</f>
        <v>#DIV/0!</v>
      </c>
      <c r="AV33" s="870"/>
      <c r="BG33" s="90"/>
      <c r="BH33" s="90"/>
      <c r="BI33" s="90"/>
    </row>
    <row r="34" spans="1:62" ht="24.6" customHeight="1" x14ac:dyDescent="1.1000000000000001">
      <c r="A34" s="916" t="s">
        <v>41</v>
      </c>
      <c r="B34" s="852"/>
      <c r="C34" s="927" t="e">
        <f>M51/M21</f>
        <v>#DIV/0!</v>
      </c>
      <c r="D34" s="927"/>
      <c r="E34" s="927"/>
      <c r="F34" s="870" t="e">
        <f>C32/C34</f>
        <v>#DIV/0!</v>
      </c>
      <c r="G34" s="921"/>
      <c r="H34" s="92"/>
      <c r="I34" s="88"/>
      <c r="T34" s="852"/>
      <c r="U34" s="852"/>
      <c r="V34" s="869"/>
      <c r="W34" s="869"/>
      <c r="X34" s="869"/>
      <c r="Y34" s="870"/>
      <c r="Z34" s="870"/>
      <c r="AA34" s="88"/>
      <c r="AO34" s="88"/>
      <c r="AP34" s="852"/>
      <c r="AQ34" s="852"/>
      <c r="AR34" s="869"/>
      <c r="AS34" s="869"/>
      <c r="AT34" s="869"/>
      <c r="AU34" s="870"/>
      <c r="AV34" s="870"/>
      <c r="BG34" s="90"/>
      <c r="BH34" s="90"/>
      <c r="BI34" s="90"/>
    </row>
    <row r="35" spans="1:62" ht="24.6" customHeight="1" x14ac:dyDescent="1.1000000000000001">
      <c r="A35" s="916"/>
      <c r="B35" s="852"/>
      <c r="C35" s="927"/>
      <c r="D35" s="927"/>
      <c r="E35" s="927"/>
      <c r="F35" s="870"/>
      <c r="G35" s="921"/>
      <c r="H35" s="94"/>
      <c r="I35" s="98"/>
      <c r="J35" s="94"/>
      <c r="K35" s="94"/>
      <c r="L35" s="94"/>
      <c r="M35" s="94"/>
      <c r="N35" s="94"/>
      <c r="O35" s="94"/>
      <c r="P35" s="94"/>
      <c r="T35" s="852" t="s">
        <v>114</v>
      </c>
      <c r="U35" s="852"/>
      <c r="V35" s="872">
        <f>V31-V33</f>
        <v>0</v>
      </c>
      <c r="W35" s="873"/>
      <c r="X35" s="873"/>
      <c r="Y35" s="873"/>
      <c r="Z35" s="874"/>
      <c r="AO35" s="88"/>
      <c r="AP35" s="852" t="s">
        <v>114</v>
      </c>
      <c r="AQ35" s="852"/>
      <c r="AR35" s="872">
        <f>AR31-AR33</f>
        <v>0</v>
      </c>
      <c r="AS35" s="873"/>
      <c r="AT35" s="873"/>
      <c r="AU35" s="873"/>
      <c r="AV35" s="874"/>
      <c r="BG35" s="90"/>
      <c r="BH35" s="90"/>
      <c r="BI35" s="90"/>
    </row>
    <row r="36" spans="1:62" ht="24.6" customHeight="1" x14ac:dyDescent="1.1000000000000001">
      <c r="A36" s="916" t="s">
        <v>114</v>
      </c>
      <c r="B36" s="852"/>
      <c r="C36" s="904" t="e">
        <f>C32-C34</f>
        <v>#DIV/0!</v>
      </c>
      <c r="D36" s="905"/>
      <c r="E36" s="905"/>
      <c r="F36" s="905"/>
      <c r="G36" s="953"/>
      <c r="H36" s="94"/>
      <c r="I36" s="98"/>
      <c r="J36" s="94"/>
      <c r="K36" s="94"/>
      <c r="L36" s="94"/>
      <c r="M36" s="94"/>
      <c r="N36" s="94"/>
      <c r="O36" s="94"/>
      <c r="P36" s="94"/>
      <c r="T36" s="852"/>
      <c r="U36" s="852"/>
      <c r="V36" s="875"/>
      <c r="W36" s="876"/>
      <c r="X36" s="876"/>
      <c r="Y36" s="876"/>
      <c r="Z36" s="877"/>
      <c r="AO36" s="88"/>
      <c r="AP36" s="852"/>
      <c r="AQ36" s="852"/>
      <c r="AR36" s="875"/>
      <c r="AS36" s="876"/>
      <c r="AT36" s="876"/>
      <c r="AU36" s="876"/>
      <c r="AV36" s="877"/>
      <c r="BG36" s="90"/>
      <c r="BH36" s="90"/>
      <c r="BI36" s="90"/>
    </row>
    <row r="37" spans="1:62" ht="24.6" customHeight="1" thickBot="1" x14ac:dyDescent="1.1499999999999999">
      <c r="A37" s="919"/>
      <c r="B37" s="920"/>
      <c r="C37" s="954"/>
      <c r="D37" s="955"/>
      <c r="E37" s="955"/>
      <c r="F37" s="955"/>
      <c r="G37" s="956"/>
      <c r="I37" s="88"/>
      <c r="AO37" s="88"/>
      <c r="BG37" s="90"/>
      <c r="BH37" s="90"/>
      <c r="BI37" s="90"/>
    </row>
    <row r="38" spans="1:62" ht="24.6" customHeight="1" thickTop="1" x14ac:dyDescent="1.1000000000000001">
      <c r="I38" s="88"/>
      <c r="AO38" s="88"/>
      <c r="BG38" s="90"/>
      <c r="BH38" s="90"/>
      <c r="BI38" s="90"/>
    </row>
    <row r="39" spans="1:62" ht="24.6" customHeight="1" x14ac:dyDescent="1.1000000000000001">
      <c r="I39" s="88"/>
      <c r="AO39" s="88"/>
      <c r="AP39" s="863" t="s">
        <v>121</v>
      </c>
      <c r="AQ39" s="864"/>
      <c r="AR39" s="864"/>
      <c r="AS39" s="864"/>
      <c r="AT39" s="864"/>
      <c r="AU39" s="864"/>
      <c r="AV39" s="865"/>
      <c r="AW39" s="863" t="s">
        <v>120</v>
      </c>
      <c r="AX39" s="864"/>
      <c r="AY39" s="864"/>
      <c r="AZ39" s="864"/>
      <c r="BA39" s="864"/>
      <c r="BB39" s="864"/>
      <c r="BC39" s="865"/>
      <c r="BD39" s="863" t="s">
        <v>119</v>
      </c>
      <c r="BE39" s="864"/>
      <c r="BF39" s="864"/>
      <c r="BG39" s="864"/>
      <c r="BH39" s="864"/>
      <c r="BI39" s="864"/>
      <c r="BJ39" s="865"/>
    </row>
    <row r="40" spans="1:62" ht="24.6" customHeight="1" x14ac:dyDescent="1.1000000000000001">
      <c r="I40" s="88"/>
      <c r="AO40" s="88"/>
      <c r="AP40" s="866"/>
      <c r="AQ40" s="867"/>
      <c r="AR40" s="867"/>
      <c r="AS40" s="867"/>
      <c r="AT40" s="867"/>
      <c r="AU40" s="867"/>
      <c r="AV40" s="868"/>
      <c r="AW40" s="866"/>
      <c r="AX40" s="867"/>
      <c r="AY40" s="867"/>
      <c r="AZ40" s="867"/>
      <c r="BA40" s="867"/>
      <c r="BB40" s="867"/>
      <c r="BC40" s="868"/>
      <c r="BD40" s="866"/>
      <c r="BE40" s="867"/>
      <c r="BF40" s="867"/>
      <c r="BG40" s="867"/>
      <c r="BH40" s="867"/>
      <c r="BI40" s="867"/>
      <c r="BJ40" s="868"/>
    </row>
    <row r="41" spans="1:62" ht="24.6" customHeight="1" x14ac:dyDescent="1.1000000000000001">
      <c r="I41" s="88"/>
      <c r="AO41" s="88"/>
      <c r="AP41" s="852" t="s">
        <v>115</v>
      </c>
      <c r="AQ41" s="852"/>
      <c r="AR41" s="910">
        <f>②決算書概要!C35/1000</f>
        <v>0</v>
      </c>
      <c r="AS41" s="911"/>
      <c r="AT41" s="911"/>
      <c r="AU41" s="911"/>
      <c r="AV41" s="912"/>
      <c r="AW41" s="852" t="s">
        <v>115</v>
      </c>
      <c r="AX41" s="852"/>
      <c r="AY41" s="910">
        <f>②決算書概要!C29/1000</f>
        <v>0</v>
      </c>
      <c r="AZ41" s="911"/>
      <c r="BA41" s="911"/>
      <c r="BB41" s="911"/>
      <c r="BC41" s="912"/>
      <c r="BD41" s="852" t="s">
        <v>115</v>
      </c>
      <c r="BE41" s="852"/>
      <c r="BF41" s="910">
        <f>②決算書概要!C33/1000</f>
        <v>0</v>
      </c>
      <c r="BG41" s="911"/>
      <c r="BH41" s="911"/>
      <c r="BI41" s="911"/>
      <c r="BJ41" s="912"/>
    </row>
    <row r="42" spans="1:62" ht="24.6" customHeight="1" x14ac:dyDescent="1.1000000000000001">
      <c r="I42" s="88"/>
      <c r="AO42" s="89"/>
      <c r="AP42" s="852"/>
      <c r="AQ42" s="852"/>
      <c r="AR42" s="913"/>
      <c r="AS42" s="914"/>
      <c r="AT42" s="914"/>
      <c r="AU42" s="914"/>
      <c r="AV42" s="915"/>
      <c r="AW42" s="852"/>
      <c r="AX42" s="852"/>
      <c r="AY42" s="913"/>
      <c r="AZ42" s="914"/>
      <c r="BA42" s="914"/>
      <c r="BB42" s="914"/>
      <c r="BC42" s="915"/>
      <c r="BD42" s="852"/>
      <c r="BE42" s="852"/>
      <c r="BF42" s="913"/>
      <c r="BG42" s="914"/>
      <c r="BH42" s="914"/>
      <c r="BI42" s="914"/>
      <c r="BJ42" s="915"/>
    </row>
    <row r="43" spans="1:62" ht="24.6" customHeight="1" x14ac:dyDescent="1.1000000000000001">
      <c r="I43" s="88"/>
      <c r="AP43" s="852" t="s">
        <v>41</v>
      </c>
      <c r="AQ43" s="852"/>
      <c r="AR43" s="869">
        <f>②決算書概要!B35/1000</f>
        <v>0</v>
      </c>
      <c r="AS43" s="869"/>
      <c r="AT43" s="869"/>
      <c r="AU43" s="870" t="e">
        <f>AR41/AR43</f>
        <v>#DIV/0!</v>
      </c>
      <c r="AV43" s="870"/>
      <c r="AW43" s="852" t="s">
        <v>41</v>
      </c>
      <c r="AX43" s="852"/>
      <c r="AY43" s="869">
        <f>②決算書概要!B29/1000</f>
        <v>0</v>
      </c>
      <c r="AZ43" s="869"/>
      <c r="BA43" s="869"/>
      <c r="BB43" s="870" t="e">
        <f>AY41/AY43</f>
        <v>#DIV/0!</v>
      </c>
      <c r="BC43" s="870"/>
      <c r="BD43" s="852" t="s">
        <v>41</v>
      </c>
      <c r="BE43" s="852"/>
      <c r="BF43" s="869">
        <f>②決算書概要!B33/1000</f>
        <v>0</v>
      </c>
      <c r="BG43" s="869"/>
      <c r="BH43" s="869"/>
      <c r="BI43" s="870" t="e">
        <f>BF41/BF43</f>
        <v>#DIV/0!</v>
      </c>
      <c r="BJ43" s="870"/>
    </row>
    <row r="44" spans="1:62" ht="24.6" customHeight="1" x14ac:dyDescent="1.1000000000000001">
      <c r="I44" s="88"/>
      <c r="AP44" s="852"/>
      <c r="AQ44" s="852"/>
      <c r="AR44" s="869"/>
      <c r="AS44" s="869"/>
      <c r="AT44" s="869"/>
      <c r="AU44" s="870"/>
      <c r="AV44" s="870"/>
      <c r="AW44" s="852"/>
      <c r="AX44" s="852"/>
      <c r="AY44" s="869"/>
      <c r="AZ44" s="869"/>
      <c r="BA44" s="869"/>
      <c r="BB44" s="870"/>
      <c r="BC44" s="870"/>
      <c r="BD44" s="852"/>
      <c r="BE44" s="852"/>
      <c r="BF44" s="869"/>
      <c r="BG44" s="869"/>
      <c r="BH44" s="869"/>
      <c r="BI44" s="870"/>
      <c r="BJ44" s="870"/>
    </row>
    <row r="45" spans="1:62" ht="24.6" customHeight="1" x14ac:dyDescent="1.1000000000000001">
      <c r="I45" s="88"/>
      <c r="AP45" s="852" t="s">
        <v>114</v>
      </c>
      <c r="AQ45" s="852"/>
      <c r="AR45" s="872">
        <f>AR41-AR43</f>
        <v>0</v>
      </c>
      <c r="AS45" s="873"/>
      <c r="AT45" s="873"/>
      <c r="AU45" s="873"/>
      <c r="AV45" s="874"/>
      <c r="AW45" s="852" t="s">
        <v>114</v>
      </c>
      <c r="AX45" s="852"/>
      <c r="AY45" s="872">
        <f>AY41-AY43</f>
        <v>0</v>
      </c>
      <c r="AZ45" s="873"/>
      <c r="BA45" s="873"/>
      <c r="BB45" s="873"/>
      <c r="BC45" s="874"/>
      <c r="BD45" s="852" t="s">
        <v>114</v>
      </c>
      <c r="BE45" s="852"/>
      <c r="BF45" s="872">
        <f>BF41-BF43</f>
        <v>0</v>
      </c>
      <c r="BG45" s="873"/>
      <c r="BH45" s="873"/>
      <c r="BI45" s="873"/>
      <c r="BJ45" s="874"/>
    </row>
    <row r="46" spans="1:62" ht="24.6" customHeight="1" x14ac:dyDescent="1.1000000000000001">
      <c r="I46" s="88"/>
      <c r="AP46" s="852"/>
      <c r="AQ46" s="852"/>
      <c r="AR46" s="875"/>
      <c r="AS46" s="876"/>
      <c r="AT46" s="876"/>
      <c r="AU46" s="876"/>
      <c r="AV46" s="877"/>
      <c r="AW46" s="852"/>
      <c r="AX46" s="852"/>
      <c r="AY46" s="875"/>
      <c r="AZ46" s="876"/>
      <c r="BA46" s="876"/>
      <c r="BB46" s="876"/>
      <c r="BC46" s="877"/>
      <c r="BD46" s="852"/>
      <c r="BE46" s="852"/>
      <c r="BF46" s="875"/>
      <c r="BG46" s="876"/>
      <c r="BH46" s="876"/>
      <c r="BI46" s="876"/>
      <c r="BJ46" s="877"/>
    </row>
    <row r="47" spans="1:62" ht="24.6" customHeight="1" x14ac:dyDescent="1.1000000000000001">
      <c r="I47" s="88"/>
      <c r="K47" s="863" t="s">
        <v>90</v>
      </c>
      <c r="L47" s="864"/>
      <c r="M47" s="864"/>
      <c r="N47" s="864"/>
      <c r="O47" s="864"/>
      <c r="P47" s="864"/>
      <c r="Q47" s="865"/>
      <c r="BG47" s="90"/>
      <c r="BH47" s="90"/>
      <c r="BI47" s="90"/>
    </row>
    <row r="48" spans="1:62" ht="24.6" customHeight="1" x14ac:dyDescent="1.1000000000000001">
      <c r="I48" s="88"/>
      <c r="K48" s="866"/>
      <c r="L48" s="867"/>
      <c r="M48" s="867"/>
      <c r="N48" s="867"/>
      <c r="O48" s="867"/>
      <c r="P48" s="867"/>
      <c r="Q48" s="868"/>
      <c r="BG48" s="90"/>
      <c r="BH48" s="90"/>
      <c r="BI48" s="90"/>
    </row>
    <row r="49" spans="3:61" ht="24.6" customHeight="1" x14ac:dyDescent="1.1000000000000001">
      <c r="I49" s="88"/>
      <c r="K49" s="852" t="s">
        <v>115</v>
      </c>
      <c r="L49" s="852"/>
      <c r="M49" s="853">
        <f>②決算書概要!L25/1000</f>
        <v>0</v>
      </c>
      <c r="N49" s="854"/>
      <c r="O49" s="854"/>
      <c r="P49" s="854"/>
      <c r="Q49" s="855"/>
      <c r="BG49" s="90"/>
      <c r="BH49" s="90"/>
      <c r="BI49" s="90"/>
    </row>
    <row r="50" spans="3:61" ht="24.6" customHeight="1" x14ac:dyDescent="1.1000000000000001">
      <c r="I50" s="89"/>
      <c r="K50" s="852"/>
      <c r="L50" s="852"/>
      <c r="M50" s="856"/>
      <c r="N50" s="857"/>
      <c r="O50" s="857"/>
      <c r="P50" s="857"/>
      <c r="Q50" s="858"/>
      <c r="R50" s="88"/>
      <c r="BG50" s="90"/>
      <c r="BH50" s="90"/>
      <c r="BI50" s="90"/>
    </row>
    <row r="51" spans="3:61" ht="24.6" customHeight="1" x14ac:dyDescent="1.1000000000000001">
      <c r="H51" s="94"/>
      <c r="I51" s="96"/>
      <c r="J51" s="95"/>
      <c r="K51" s="852" t="s">
        <v>41</v>
      </c>
      <c r="L51" s="852"/>
      <c r="M51" s="869">
        <f>②決算書概要!K25/1000</f>
        <v>0</v>
      </c>
      <c r="N51" s="869"/>
      <c r="O51" s="869"/>
      <c r="P51" s="870" t="e">
        <f>M49/M51</f>
        <v>#DIV/0!</v>
      </c>
      <c r="Q51" s="870"/>
      <c r="BG51" s="90"/>
      <c r="BH51" s="90"/>
      <c r="BI51" s="90"/>
    </row>
    <row r="52" spans="3:61" ht="24.6" customHeight="1" x14ac:dyDescent="1.1000000000000001">
      <c r="H52" s="94"/>
      <c r="I52" s="94"/>
      <c r="J52" s="94"/>
      <c r="K52" s="852"/>
      <c r="L52" s="852"/>
      <c r="M52" s="869"/>
      <c r="N52" s="869"/>
      <c r="O52" s="869"/>
      <c r="P52" s="870"/>
      <c r="Q52" s="870"/>
      <c r="BG52" s="90"/>
      <c r="BH52" s="90"/>
      <c r="BI52" s="90"/>
    </row>
    <row r="53" spans="3:61" ht="24.6" customHeight="1" x14ac:dyDescent="1.1000000000000001">
      <c r="K53" s="852" t="s">
        <v>114</v>
      </c>
      <c r="L53" s="852"/>
      <c r="M53" s="872">
        <f>M49-M51</f>
        <v>0</v>
      </c>
      <c r="N53" s="873"/>
      <c r="O53" s="873"/>
      <c r="P53" s="873"/>
      <c r="Q53" s="874"/>
      <c r="BD53" s="90"/>
      <c r="BE53" s="90"/>
      <c r="BF53" s="90"/>
      <c r="BG53" s="90"/>
      <c r="BH53" s="90"/>
      <c r="BI53" s="90"/>
    </row>
    <row r="54" spans="3:61" ht="24.6" customHeight="1" x14ac:dyDescent="1.1000000000000001">
      <c r="K54" s="852"/>
      <c r="L54" s="852"/>
      <c r="M54" s="875"/>
      <c r="N54" s="876"/>
      <c r="O54" s="876"/>
      <c r="P54" s="876"/>
      <c r="Q54" s="877"/>
      <c r="BD54" s="90"/>
      <c r="BE54" s="90"/>
      <c r="BF54" s="90"/>
      <c r="BG54" s="90"/>
      <c r="BH54" s="90"/>
      <c r="BI54" s="90"/>
    </row>
    <row r="55" spans="3:61" ht="24.6" customHeight="1" x14ac:dyDescent="1.1000000000000001">
      <c r="BD55" s="90"/>
      <c r="BE55" s="90"/>
      <c r="BF55" s="90"/>
      <c r="BG55" s="90"/>
      <c r="BH55" s="90"/>
      <c r="BI55" s="90"/>
    </row>
    <row r="56" spans="3:61" ht="24.6" customHeight="1" x14ac:dyDescent="1.1000000000000001">
      <c r="BD56" s="90"/>
      <c r="BE56" s="90"/>
      <c r="BF56" s="90"/>
      <c r="BG56" s="90"/>
      <c r="BH56" s="90"/>
      <c r="BI56" s="90"/>
    </row>
    <row r="57" spans="3:61" ht="24.6" customHeight="1" x14ac:dyDescent="1.1000000000000001">
      <c r="BD57" s="90"/>
      <c r="BE57" s="90"/>
      <c r="BF57" s="90"/>
      <c r="BG57" s="90"/>
      <c r="BH57" s="90"/>
      <c r="BI57" s="90"/>
    </row>
    <row r="58" spans="3:61" ht="24.6" customHeight="1" x14ac:dyDescent="1.1000000000000001">
      <c r="BD58" s="90"/>
      <c r="BE58" s="90"/>
      <c r="BF58" s="90"/>
      <c r="BG58" s="90"/>
      <c r="BH58" s="90"/>
      <c r="BI58" s="90"/>
    </row>
    <row r="59" spans="3:61" ht="24.6" customHeight="1" x14ac:dyDescent="1.1000000000000001">
      <c r="BD59" s="90"/>
      <c r="BE59" s="90"/>
      <c r="BF59" s="90"/>
      <c r="BG59" s="90"/>
      <c r="BH59" s="90"/>
      <c r="BI59" s="90"/>
    </row>
    <row r="60" spans="3:61" ht="24.6" customHeight="1" x14ac:dyDescent="1.1000000000000001">
      <c r="BD60" s="90"/>
      <c r="BE60" s="90"/>
      <c r="BF60" s="90"/>
      <c r="BG60" s="90"/>
      <c r="BH60" s="90"/>
      <c r="BI60" s="90"/>
    </row>
    <row r="61" spans="3:61" ht="24.6" customHeight="1" x14ac:dyDescent="1.1000000000000001">
      <c r="C61" s="859" t="s">
        <v>116</v>
      </c>
      <c r="D61" s="860"/>
      <c r="E61" s="860"/>
      <c r="F61" s="860"/>
      <c r="G61" s="860"/>
      <c r="H61" s="860"/>
      <c r="I61" s="860"/>
      <c r="J61" s="860"/>
      <c r="K61" s="860"/>
      <c r="L61" s="860"/>
      <c r="M61" s="860"/>
      <c r="N61" s="860"/>
      <c r="O61" s="860"/>
      <c r="P61" s="860"/>
      <c r="Q61" s="860"/>
      <c r="R61" s="860"/>
      <c r="S61" s="860"/>
      <c r="T61" s="860"/>
      <c r="U61" s="860"/>
      <c r="V61" s="860"/>
      <c r="W61" s="860"/>
      <c r="X61" s="860"/>
      <c r="Y61" s="860"/>
      <c r="Z61" s="860"/>
      <c r="AA61" s="860"/>
      <c r="AB61" s="860"/>
    </row>
    <row r="62" spans="3:61" ht="24.6" customHeight="1" x14ac:dyDescent="1.1000000000000001">
      <c r="C62" s="860"/>
      <c r="D62" s="860"/>
      <c r="E62" s="860"/>
      <c r="F62" s="860"/>
      <c r="G62" s="860"/>
      <c r="H62" s="860"/>
      <c r="I62" s="860"/>
      <c r="J62" s="860"/>
      <c r="K62" s="860"/>
      <c r="L62" s="860"/>
      <c r="M62" s="860"/>
      <c r="N62" s="860"/>
      <c r="O62" s="860"/>
      <c r="P62" s="860"/>
      <c r="Q62" s="860"/>
      <c r="R62" s="860"/>
      <c r="S62" s="860"/>
      <c r="T62" s="860"/>
      <c r="U62" s="860"/>
      <c r="V62" s="860"/>
      <c r="W62" s="860"/>
      <c r="X62" s="860"/>
      <c r="Y62" s="860"/>
      <c r="Z62" s="860"/>
      <c r="AA62" s="860"/>
      <c r="AB62" s="860"/>
    </row>
    <row r="63" spans="3:61" ht="24.6" customHeight="1" x14ac:dyDescent="1.1000000000000001">
      <c r="C63" s="860"/>
      <c r="D63" s="860"/>
      <c r="E63" s="860"/>
      <c r="F63" s="860"/>
      <c r="G63" s="860"/>
      <c r="H63" s="860"/>
      <c r="I63" s="860"/>
      <c r="J63" s="860"/>
      <c r="K63" s="860"/>
      <c r="L63" s="860"/>
      <c r="M63" s="860"/>
      <c r="N63" s="860"/>
      <c r="O63" s="860"/>
      <c r="P63" s="860"/>
      <c r="Q63" s="860"/>
      <c r="R63" s="860"/>
      <c r="S63" s="860"/>
      <c r="T63" s="860"/>
      <c r="U63" s="860"/>
      <c r="V63" s="860"/>
      <c r="W63" s="860"/>
      <c r="X63" s="860"/>
      <c r="Y63" s="860"/>
      <c r="Z63" s="860"/>
      <c r="AA63" s="860"/>
      <c r="AB63" s="860"/>
    </row>
    <row r="64" spans="3:61" ht="24.6" customHeight="1" x14ac:dyDescent="1.1000000000000001">
      <c r="C64" s="860"/>
      <c r="D64" s="860"/>
      <c r="E64" s="860"/>
      <c r="F64" s="860"/>
      <c r="G64" s="860"/>
      <c r="H64" s="860"/>
      <c r="I64" s="860"/>
      <c r="J64" s="860"/>
      <c r="K64" s="860"/>
      <c r="L64" s="860"/>
      <c r="M64" s="860"/>
      <c r="N64" s="860"/>
      <c r="O64" s="860"/>
      <c r="P64" s="860"/>
      <c r="Q64" s="860"/>
      <c r="R64" s="860"/>
      <c r="S64" s="860"/>
      <c r="T64" s="860"/>
      <c r="U64" s="860"/>
      <c r="V64" s="860"/>
      <c r="W64" s="860"/>
      <c r="X64" s="860"/>
      <c r="Y64" s="860"/>
      <c r="Z64" s="860"/>
      <c r="AA64" s="860"/>
      <c r="AB64" s="860"/>
    </row>
    <row r="65" spans="3:39" ht="24.6" customHeight="1" x14ac:dyDescent="1.1000000000000001">
      <c r="C65" s="860"/>
      <c r="D65" s="860"/>
      <c r="E65" s="860"/>
      <c r="F65" s="860"/>
      <c r="G65" s="860"/>
      <c r="H65" s="860"/>
      <c r="I65" s="860"/>
      <c r="J65" s="860"/>
      <c r="K65" s="860"/>
      <c r="L65" s="860"/>
      <c r="M65" s="860"/>
      <c r="N65" s="860"/>
      <c r="O65" s="860"/>
      <c r="P65" s="860"/>
      <c r="Q65" s="860"/>
      <c r="R65" s="860"/>
      <c r="S65" s="860"/>
      <c r="T65" s="860"/>
      <c r="U65" s="860"/>
      <c r="V65" s="860"/>
      <c r="W65" s="860"/>
      <c r="X65" s="860"/>
      <c r="Y65" s="860"/>
      <c r="Z65" s="860"/>
      <c r="AA65" s="860"/>
      <c r="AB65" s="860"/>
    </row>
    <row r="66" spans="3:39" ht="24.6" customHeight="1" x14ac:dyDescent="1.1000000000000001">
      <c r="C66" s="860"/>
      <c r="D66" s="860"/>
      <c r="E66" s="860"/>
      <c r="F66" s="860"/>
      <c r="G66" s="860"/>
      <c r="H66" s="860"/>
      <c r="I66" s="860"/>
      <c r="J66" s="860"/>
      <c r="K66" s="860"/>
      <c r="L66" s="860"/>
      <c r="M66" s="860"/>
      <c r="N66" s="860"/>
      <c r="O66" s="860"/>
      <c r="P66" s="860"/>
      <c r="Q66" s="860"/>
      <c r="R66" s="860"/>
      <c r="S66" s="860"/>
      <c r="T66" s="860"/>
      <c r="U66" s="860"/>
      <c r="V66" s="860"/>
      <c r="W66" s="860"/>
      <c r="X66" s="860"/>
      <c r="Y66" s="860"/>
      <c r="Z66" s="860"/>
      <c r="AA66" s="860"/>
      <c r="AB66" s="860"/>
    </row>
    <row r="67" spans="3:39" ht="24.6" customHeight="1" x14ac:dyDescent="1.1000000000000001">
      <c r="C67" s="860"/>
      <c r="D67" s="860"/>
      <c r="E67" s="860"/>
      <c r="F67" s="860"/>
      <c r="G67" s="860"/>
      <c r="H67" s="860"/>
      <c r="I67" s="860"/>
      <c r="J67" s="860"/>
      <c r="K67" s="860"/>
      <c r="L67" s="860"/>
      <c r="M67" s="860"/>
      <c r="N67" s="860"/>
      <c r="O67" s="860"/>
      <c r="P67" s="860"/>
      <c r="Q67" s="860"/>
      <c r="R67" s="860"/>
      <c r="S67" s="860"/>
      <c r="T67" s="860"/>
      <c r="U67" s="860"/>
      <c r="V67" s="860"/>
      <c r="W67" s="860"/>
      <c r="X67" s="860"/>
      <c r="Y67" s="860"/>
      <c r="Z67" s="860"/>
      <c r="AA67" s="860"/>
      <c r="AB67" s="860"/>
      <c r="AG67" s="87"/>
      <c r="AH67" s="87"/>
      <c r="AI67" s="87"/>
      <c r="AJ67" s="87"/>
      <c r="AK67" s="87"/>
      <c r="AL67" s="87"/>
      <c r="AM67" s="87"/>
    </row>
    <row r="68" spans="3:39" ht="24.6" customHeight="1" x14ac:dyDescent="1.1000000000000001">
      <c r="C68" s="860"/>
      <c r="D68" s="860"/>
      <c r="E68" s="860"/>
      <c r="F68" s="860"/>
      <c r="G68" s="860"/>
      <c r="H68" s="860"/>
      <c r="I68" s="860"/>
      <c r="J68" s="860"/>
      <c r="K68" s="860"/>
      <c r="L68" s="860"/>
      <c r="M68" s="860"/>
      <c r="N68" s="860"/>
      <c r="O68" s="860"/>
      <c r="P68" s="860"/>
      <c r="Q68" s="860"/>
      <c r="R68" s="860"/>
      <c r="S68" s="860"/>
      <c r="T68" s="860"/>
      <c r="U68" s="860"/>
      <c r="V68" s="860"/>
      <c r="W68" s="860"/>
      <c r="X68" s="860"/>
      <c r="Y68" s="860"/>
      <c r="Z68" s="860"/>
      <c r="AA68" s="860"/>
      <c r="AB68" s="860"/>
      <c r="AG68" s="87"/>
      <c r="AH68" s="87"/>
      <c r="AI68" s="87"/>
      <c r="AJ68" s="87"/>
      <c r="AK68" s="87"/>
      <c r="AL68" s="87"/>
      <c r="AM68" s="87"/>
    </row>
    <row r="69" spans="3:39" ht="24.6" customHeight="1" x14ac:dyDescent="1.1000000000000001">
      <c r="AG69" s="87"/>
      <c r="AH69" s="87"/>
      <c r="AI69" s="87"/>
      <c r="AJ69" s="87"/>
      <c r="AK69" s="87"/>
      <c r="AL69" s="87"/>
      <c r="AM69" s="87"/>
    </row>
    <row r="70" spans="3:39" ht="24.6" customHeight="1" x14ac:dyDescent="1.1000000000000001">
      <c r="AG70" s="87"/>
      <c r="AH70" s="87"/>
      <c r="AI70" s="87"/>
      <c r="AJ70" s="87"/>
      <c r="AK70" s="87"/>
      <c r="AL70" s="87"/>
      <c r="AM70" s="87"/>
    </row>
    <row r="73" spans="3:39" ht="24.6" customHeight="1" x14ac:dyDescent="1.1000000000000001">
      <c r="T73" s="86"/>
      <c r="U73" s="85"/>
    </row>
    <row r="74" spans="3:39" ht="24.6" customHeight="1" x14ac:dyDescent="1.1000000000000001">
      <c r="T74" s="86"/>
      <c r="U74" s="85"/>
    </row>
  </sheetData>
  <sheetProtection algorithmName="SHA-512" hashValue="IzDwBXS2WhPkcug/HUubcCKoNqFL0QOSyux8Fs/fTYQG7gyUT9WgilXEuvj0ZJqYUYP1jcDmLaNwam5CqQm/KQ==" saltValue="ZfQH42SMK++K6ugj3VDR0Q==" spinCount="100000" sheet="1" objects="1" scenarios="1"/>
  <mergeCells count="140">
    <mergeCell ref="BD45:BE46"/>
    <mergeCell ref="BF45:BJ46"/>
    <mergeCell ref="BD39:BJ40"/>
    <mergeCell ref="BD41:BE42"/>
    <mergeCell ref="BF41:BJ42"/>
    <mergeCell ref="BD43:BE44"/>
    <mergeCell ref="BF43:BH44"/>
    <mergeCell ref="BI43:BJ44"/>
    <mergeCell ref="AH7:AJ8"/>
    <mergeCell ref="AK7:AL8"/>
    <mergeCell ref="AY43:BA44"/>
    <mergeCell ref="BB43:BC44"/>
    <mergeCell ref="AW45:AX46"/>
    <mergeCell ref="AY45:BC46"/>
    <mergeCell ref="BB9:BC10"/>
    <mergeCell ref="BD9:BH10"/>
    <mergeCell ref="BG7:BH8"/>
    <mergeCell ref="AR23:AT24"/>
    <mergeCell ref="AU23:AV24"/>
    <mergeCell ref="AZ21:BD22"/>
    <mergeCell ref="AP29:AV30"/>
    <mergeCell ref="AP31:AQ32"/>
    <mergeCell ref="AR31:AV32"/>
    <mergeCell ref="AN7:AO8"/>
    <mergeCell ref="AH14:AL15"/>
    <mergeCell ref="AF16:AG17"/>
    <mergeCell ref="AH16:AJ17"/>
    <mergeCell ref="AF9:AG10"/>
    <mergeCell ref="AF12:AL13"/>
    <mergeCell ref="AF5:AG6"/>
    <mergeCell ref="AH5:AL6"/>
    <mergeCell ref="AF7:AG8"/>
    <mergeCell ref="AN3:AT4"/>
    <mergeCell ref="AN5:AO6"/>
    <mergeCell ref="AP5:AT6"/>
    <mergeCell ref="AU3:BA4"/>
    <mergeCell ref="AU5:AV6"/>
    <mergeCell ref="AW5:BA6"/>
    <mergeCell ref="AU7:AV8"/>
    <mergeCell ref="AW7:AY8"/>
    <mergeCell ref="AZ7:BA8"/>
    <mergeCell ref="AU9:AV10"/>
    <mergeCell ref="A2:M3"/>
    <mergeCell ref="T8:Z9"/>
    <mergeCell ref="T10:U11"/>
    <mergeCell ref="V10:Z11"/>
    <mergeCell ref="AP7:AR8"/>
    <mergeCell ref="AS7:AT8"/>
    <mergeCell ref="T12:U13"/>
    <mergeCell ref="V12:X13"/>
    <mergeCell ref="Y12:Z13"/>
    <mergeCell ref="T14:U15"/>
    <mergeCell ref="V14:Z15"/>
    <mergeCell ref="K21:L22"/>
    <mergeCell ref="M21:O22"/>
    <mergeCell ref="P21:Q22"/>
    <mergeCell ref="M19:Q20"/>
    <mergeCell ref="K19:L20"/>
    <mergeCell ref="K17:Q18"/>
    <mergeCell ref="BB3:BH4"/>
    <mergeCell ref="BB5:BC6"/>
    <mergeCell ref="BD5:BH6"/>
    <mergeCell ref="BB7:BC8"/>
    <mergeCell ref="BD7:BF8"/>
    <mergeCell ref="AP21:AQ22"/>
    <mergeCell ref="AH9:AL10"/>
    <mergeCell ref="AF21:AL22"/>
    <mergeCell ref="AF23:AG24"/>
    <mergeCell ref="AH23:AL24"/>
    <mergeCell ref="AF14:AG15"/>
    <mergeCell ref="AN9:AO10"/>
    <mergeCell ref="AP9:AT10"/>
    <mergeCell ref="AR21:AV22"/>
    <mergeCell ref="AP23:AQ24"/>
    <mergeCell ref="AK16:AL17"/>
    <mergeCell ref="AW9:BA10"/>
    <mergeCell ref="AP19:AV20"/>
    <mergeCell ref="BC23:BD24"/>
    <mergeCell ref="AF18:AG19"/>
    <mergeCell ref="AH18:AL19"/>
    <mergeCell ref="AX19:BD20"/>
    <mergeCell ref="AX21:AY22"/>
    <mergeCell ref="AF3:AL4"/>
    <mergeCell ref="A34:B35"/>
    <mergeCell ref="C34:E35"/>
    <mergeCell ref="F34:G35"/>
    <mergeCell ref="AX23:AY24"/>
    <mergeCell ref="AZ23:BB24"/>
    <mergeCell ref="AX25:AY26"/>
    <mergeCell ref="AZ25:BD26"/>
    <mergeCell ref="AR25:AV26"/>
    <mergeCell ref="AF25:AG26"/>
    <mergeCell ref="AH25:AJ26"/>
    <mergeCell ref="AK25:AL26"/>
    <mergeCell ref="AF27:AG28"/>
    <mergeCell ref="AH27:AL28"/>
    <mergeCell ref="K23:L24"/>
    <mergeCell ref="AW39:BC40"/>
    <mergeCell ref="AW41:AX42"/>
    <mergeCell ref="AY41:BC42"/>
    <mergeCell ref="AW43:AX44"/>
    <mergeCell ref="AP43:AQ44"/>
    <mergeCell ref="AR43:AT44"/>
    <mergeCell ref="AP35:AQ36"/>
    <mergeCell ref="AR35:AV36"/>
    <mergeCell ref="AP39:AV40"/>
    <mergeCell ref="AP41:AQ42"/>
    <mergeCell ref="K49:L50"/>
    <mergeCell ref="M49:Q50"/>
    <mergeCell ref="K51:L52"/>
    <mergeCell ref="M51:O52"/>
    <mergeCell ref="P51:Q52"/>
    <mergeCell ref="C61:AB68"/>
    <mergeCell ref="K53:L54"/>
    <mergeCell ref="M53:Q54"/>
    <mergeCell ref="K47:Q48"/>
    <mergeCell ref="AP45:AQ46"/>
    <mergeCell ref="AR45:AV46"/>
    <mergeCell ref="A30:G31"/>
    <mergeCell ref="M23:Q24"/>
    <mergeCell ref="T31:U32"/>
    <mergeCell ref="V31:Z32"/>
    <mergeCell ref="T24:Z27"/>
    <mergeCell ref="A26:G29"/>
    <mergeCell ref="T35:U36"/>
    <mergeCell ref="V35:Z36"/>
    <mergeCell ref="T33:U34"/>
    <mergeCell ref="T29:Z30"/>
    <mergeCell ref="AP25:AQ26"/>
    <mergeCell ref="AU43:AV44"/>
    <mergeCell ref="AR41:AV42"/>
    <mergeCell ref="AP33:AQ34"/>
    <mergeCell ref="AR33:AT34"/>
    <mergeCell ref="AU33:AV34"/>
    <mergeCell ref="A36:B37"/>
    <mergeCell ref="C36:G37"/>
    <mergeCell ref="A32:B33"/>
    <mergeCell ref="C32:G33"/>
    <mergeCell ref="V33:X34"/>
    <mergeCell ref="Y33:Z34"/>
  </mergeCells>
  <phoneticPr fontId="3"/>
  <printOptions horizontalCentered="1" verticalCentered="1"/>
  <pageMargins left="0.11811023622047245" right="0.11811023622047245" top="0.15748031496062992" bottom="0.15748031496062992" header="0.11811023622047245" footer="0.11811023622047245"/>
  <pageSetup paperSize="8" scale="45" orientation="landscape" r:id="rId1"/>
  <headerFooter>
    <oddHeader>&amp;C&amp;"-,太字"&amp;28ROAロジックツリー</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FA1C7-49FB-4F64-BA2D-8EC873B6EF3E}">
  <sheetPr>
    <tabColor theme="5" tint="0.59999389629810485"/>
  </sheetPr>
  <dimension ref="A1:R23"/>
  <sheetViews>
    <sheetView view="pageBreakPreview" topLeftCell="A3" zoomScale="73" zoomScaleNormal="60" zoomScaleSheetLayoutView="90" workbookViewId="0">
      <selection activeCell="H20" sqref="A20:H20"/>
    </sheetView>
  </sheetViews>
  <sheetFormatPr defaultColWidth="11" defaultRowHeight="31.2" customHeight="1" x14ac:dyDescent="0.45"/>
  <cols>
    <col min="1" max="1" width="11.09765625" style="8" customWidth="1"/>
    <col min="2" max="3" width="11.09765625" style="6" customWidth="1"/>
    <col min="4" max="4" width="11.09765625" style="8" customWidth="1"/>
    <col min="5" max="6" width="11.09765625" style="6" customWidth="1"/>
    <col min="7" max="7" width="11.09765625" style="9" customWidth="1"/>
    <col min="8" max="8" width="11.09765625" style="10" customWidth="1"/>
    <col min="9" max="9" width="6.8984375" style="9" customWidth="1"/>
    <col min="10" max="10" width="11.09765625" style="8" customWidth="1"/>
    <col min="11" max="12" width="11.09765625" style="6" customWidth="1"/>
    <col min="13" max="13" width="11.09765625" style="8" customWidth="1"/>
    <col min="14" max="15" width="11.09765625" style="6" customWidth="1"/>
    <col min="16" max="16" width="11.09765625" style="9" customWidth="1"/>
    <col min="17" max="17" width="11.09765625" style="10" customWidth="1"/>
    <col min="18" max="16384" width="11" style="7"/>
  </cols>
  <sheetData>
    <row r="1" spans="1:18" ht="31.2" customHeight="1" thickBot="1" x14ac:dyDescent="0.5">
      <c r="A1" s="1000" t="s">
        <v>55</v>
      </c>
      <c r="B1" s="1000"/>
      <c r="C1" s="1000"/>
      <c r="D1" s="1000"/>
      <c r="E1" s="1000"/>
      <c r="F1" s="1000"/>
      <c r="G1" s="1000"/>
      <c r="H1" s="1000"/>
      <c r="J1" s="976" t="s">
        <v>75</v>
      </c>
      <c r="K1" s="977"/>
      <c r="L1" s="977"/>
      <c r="M1" s="977"/>
      <c r="N1" s="977"/>
      <c r="O1" s="977"/>
      <c r="P1" s="977"/>
      <c r="Q1" s="978"/>
    </row>
    <row r="2" spans="1:18" s="5" customFormat="1" ht="31.2" customHeight="1" thickBot="1" x14ac:dyDescent="0.5">
      <c r="A2" s="1001" t="s">
        <v>60</v>
      </c>
      <c r="B2" s="1002"/>
      <c r="C2" s="1002"/>
      <c r="D2" s="1002"/>
      <c r="E2" s="1002"/>
      <c r="F2" s="1002"/>
      <c r="G2" s="1002"/>
      <c r="H2" s="1003"/>
      <c r="I2" s="3"/>
      <c r="J2" s="12"/>
      <c r="K2" s="12"/>
      <c r="L2" s="12"/>
      <c r="M2" s="12"/>
      <c r="N2" s="12"/>
      <c r="O2" s="12"/>
      <c r="P2" s="12"/>
      <c r="Q2" s="12"/>
      <c r="R2" s="4"/>
    </row>
    <row r="3" spans="1:18" ht="31.2" customHeight="1" x14ac:dyDescent="0.45">
      <c r="A3" s="1004" t="s">
        <v>61</v>
      </c>
      <c r="B3" s="983"/>
      <c r="C3" s="983"/>
      <c r="D3" s="983"/>
      <c r="E3" s="983"/>
      <c r="F3" s="983"/>
      <c r="G3" s="983"/>
      <c r="H3" s="1005"/>
      <c r="I3" s="6"/>
      <c r="J3" s="6"/>
      <c r="M3" s="6"/>
      <c r="P3" s="6"/>
      <c r="Q3" s="6"/>
    </row>
    <row r="4" spans="1:18" ht="31.2" customHeight="1" x14ac:dyDescent="0.45">
      <c r="A4" s="1006" t="s">
        <v>62</v>
      </c>
      <c r="B4" s="986"/>
      <c r="C4" s="986"/>
      <c r="D4" s="986"/>
      <c r="E4" s="986"/>
      <c r="F4" s="986"/>
      <c r="G4" s="986"/>
      <c r="H4" s="1007"/>
      <c r="I4" s="6"/>
      <c r="J4" s="6"/>
      <c r="M4" s="6"/>
      <c r="P4" s="6"/>
      <c r="Q4" s="6"/>
    </row>
    <row r="5" spans="1:18" ht="31.2" customHeight="1" x14ac:dyDescent="0.45">
      <c r="A5" s="1008" t="s">
        <v>72</v>
      </c>
      <c r="B5" s="1009"/>
      <c r="C5" s="1009"/>
      <c r="D5" s="1009"/>
      <c r="E5" s="1009"/>
      <c r="F5" s="1009"/>
      <c r="G5" s="1009"/>
      <c r="H5" s="1010"/>
      <c r="I5" s="6"/>
      <c r="J5" s="6"/>
      <c r="M5" s="6"/>
      <c r="P5" s="6"/>
      <c r="Q5" s="6"/>
    </row>
    <row r="6" spans="1:18" ht="31.2" customHeight="1" x14ac:dyDescent="0.45">
      <c r="A6" s="1006" t="s">
        <v>76</v>
      </c>
      <c r="B6" s="986"/>
      <c r="C6" s="986"/>
      <c r="D6" s="986"/>
      <c r="E6" s="986"/>
      <c r="F6" s="986"/>
      <c r="G6" s="986"/>
      <c r="H6" s="1007"/>
      <c r="I6" s="6"/>
      <c r="J6" s="6"/>
      <c r="M6" s="6"/>
      <c r="P6" s="6"/>
      <c r="Q6" s="6"/>
    </row>
    <row r="7" spans="1:18" ht="31.2" customHeight="1" thickBot="1" x14ac:dyDescent="0.5">
      <c r="A7" s="1011" t="s">
        <v>73</v>
      </c>
      <c r="B7" s="1012"/>
      <c r="C7" s="1012"/>
      <c r="D7" s="1012"/>
      <c r="E7" s="1012"/>
      <c r="F7" s="1012"/>
      <c r="G7" s="1012"/>
      <c r="H7" s="1013"/>
      <c r="I7" s="6"/>
      <c r="J7" s="6"/>
      <c r="M7" s="6"/>
      <c r="P7" s="6"/>
      <c r="Q7" s="6"/>
    </row>
    <row r="8" spans="1:18" ht="31.2" customHeight="1" x14ac:dyDescent="0.45">
      <c r="A8" s="1014"/>
      <c r="B8" s="1014"/>
      <c r="C8" s="1014"/>
      <c r="D8" s="1014"/>
      <c r="E8" s="1014"/>
      <c r="F8" s="1014"/>
      <c r="G8" s="1014"/>
      <c r="H8" s="1014"/>
      <c r="I8" s="6"/>
      <c r="J8" s="6"/>
      <c r="M8" s="6"/>
      <c r="P8" s="6"/>
      <c r="Q8" s="6"/>
    </row>
    <row r="9" spans="1:18" ht="31.2" customHeight="1" x14ac:dyDescent="0.45">
      <c r="A9" s="11" t="s">
        <v>56</v>
      </c>
      <c r="B9" s="998" t="s">
        <v>63</v>
      </c>
      <c r="C9" s="998"/>
      <c r="D9" s="998"/>
      <c r="E9" s="999">
        <v>2000</v>
      </c>
      <c r="F9" s="999"/>
      <c r="G9" s="999"/>
      <c r="H9" s="13" t="s">
        <v>44</v>
      </c>
      <c r="I9" s="6"/>
      <c r="J9" s="6"/>
      <c r="M9" s="6"/>
      <c r="P9" s="6"/>
      <c r="Q9" s="6"/>
    </row>
    <row r="10" spans="1:18" ht="31.2" customHeight="1" x14ac:dyDescent="0.45">
      <c r="A10" s="11" t="s">
        <v>57</v>
      </c>
      <c r="B10" s="998" t="s">
        <v>67</v>
      </c>
      <c r="C10" s="998"/>
      <c r="D10" s="998"/>
      <c r="E10" s="999">
        <f>②決算書概要!L9</f>
        <v>0</v>
      </c>
      <c r="F10" s="999"/>
      <c r="G10" s="999"/>
      <c r="H10" s="13" t="s">
        <v>45</v>
      </c>
      <c r="I10" s="6"/>
      <c r="J10" s="6"/>
      <c r="M10" s="6"/>
      <c r="P10" s="6"/>
      <c r="Q10" s="6"/>
    </row>
    <row r="11" spans="1:18" ht="31.2" customHeight="1" thickBot="1" x14ac:dyDescent="0.5">
      <c r="A11" s="11" t="s">
        <v>58</v>
      </c>
      <c r="B11" s="998" t="s">
        <v>64</v>
      </c>
      <c r="C11" s="998"/>
      <c r="D11" s="998"/>
      <c r="E11" s="999">
        <f>E9*(E10/100)</f>
        <v>0</v>
      </c>
      <c r="F11" s="999"/>
      <c r="G11" s="999"/>
      <c r="H11" s="13" t="s">
        <v>44</v>
      </c>
      <c r="I11" s="6"/>
      <c r="J11" s="6"/>
      <c r="M11" s="6"/>
      <c r="P11" s="6"/>
      <c r="Q11" s="6"/>
    </row>
    <row r="12" spans="1:18" ht="31.2" customHeight="1" thickBot="1" x14ac:dyDescent="0.5">
      <c r="A12" s="11" t="s">
        <v>59</v>
      </c>
      <c r="B12" s="998" t="s">
        <v>65</v>
      </c>
      <c r="C12" s="998"/>
      <c r="D12" s="998"/>
      <c r="E12" s="999">
        <v>2</v>
      </c>
      <c r="F12" s="999"/>
      <c r="G12" s="999"/>
      <c r="H12" s="13" t="s">
        <v>66</v>
      </c>
      <c r="I12" s="6"/>
      <c r="J12" s="976" t="s">
        <v>77</v>
      </c>
      <c r="K12" s="977"/>
      <c r="L12" s="977"/>
      <c r="M12" s="977"/>
      <c r="N12" s="977"/>
      <c r="O12" s="977"/>
      <c r="P12" s="977"/>
      <c r="Q12" s="978"/>
    </row>
    <row r="13" spans="1:18" ht="31.2" customHeight="1" x14ac:dyDescent="0.45">
      <c r="A13" s="979" t="s">
        <v>60</v>
      </c>
      <c r="B13" s="979"/>
      <c r="C13" s="979"/>
      <c r="D13" s="979"/>
      <c r="E13" s="980">
        <f>E11*E12</f>
        <v>0</v>
      </c>
      <c r="F13" s="980"/>
      <c r="G13" s="980"/>
      <c r="H13" s="17" t="s">
        <v>44</v>
      </c>
      <c r="I13" s="6"/>
      <c r="J13" s="982" t="s">
        <v>78</v>
      </c>
      <c r="K13" s="983"/>
      <c r="L13" s="983"/>
      <c r="M13" s="983"/>
      <c r="N13" s="983"/>
      <c r="O13" s="983"/>
      <c r="P13" s="983"/>
      <c r="Q13" s="984"/>
    </row>
    <row r="14" spans="1:18" ht="31.2" customHeight="1" thickBot="1" x14ac:dyDescent="0.5">
      <c r="A14" s="3"/>
      <c r="B14" s="3"/>
      <c r="C14" s="3"/>
      <c r="D14" s="3"/>
      <c r="E14" s="3"/>
      <c r="F14" s="3"/>
      <c r="G14" s="3"/>
      <c r="H14" s="3"/>
      <c r="I14" s="6"/>
      <c r="J14" s="985"/>
      <c r="K14" s="986"/>
      <c r="L14" s="986"/>
      <c r="M14" s="986"/>
      <c r="N14" s="986"/>
      <c r="O14" s="986"/>
      <c r="P14" s="986"/>
      <c r="Q14" s="987"/>
    </row>
    <row r="15" spans="1:18" ht="31.2" customHeight="1" thickBot="1" x14ac:dyDescent="0.5">
      <c r="A15" s="976" t="s">
        <v>71</v>
      </c>
      <c r="B15" s="977"/>
      <c r="C15" s="977"/>
      <c r="D15" s="977"/>
      <c r="E15" s="977"/>
      <c r="F15" s="977"/>
      <c r="G15" s="977"/>
      <c r="H15" s="978"/>
      <c r="I15" s="6"/>
      <c r="J15" s="985"/>
      <c r="K15" s="986"/>
      <c r="L15" s="986"/>
      <c r="M15" s="986"/>
      <c r="N15" s="986"/>
      <c r="O15" s="986"/>
      <c r="P15" s="986"/>
      <c r="Q15" s="987"/>
    </row>
    <row r="16" spans="1:18" ht="31.2" customHeight="1" x14ac:dyDescent="0.45">
      <c r="A16" s="15" t="s">
        <v>46</v>
      </c>
      <c r="B16" s="995" t="s">
        <v>50</v>
      </c>
      <c r="C16" s="995"/>
      <c r="D16" s="995"/>
      <c r="E16" s="991" t="e">
        <f>#REF!</f>
        <v>#REF!</v>
      </c>
      <c r="F16" s="991"/>
      <c r="G16" s="991"/>
      <c r="H16" s="16" t="s">
        <v>44</v>
      </c>
      <c r="I16" s="6"/>
      <c r="J16" s="985"/>
      <c r="K16" s="986"/>
      <c r="L16" s="986"/>
      <c r="M16" s="986"/>
      <c r="N16" s="986"/>
      <c r="O16" s="986"/>
      <c r="P16" s="986"/>
      <c r="Q16" s="987"/>
    </row>
    <row r="17" spans="1:17" ht="31.2" customHeight="1" x14ac:dyDescent="0.45">
      <c r="A17" s="15" t="s">
        <v>47</v>
      </c>
      <c r="B17" s="996" t="s">
        <v>51</v>
      </c>
      <c r="C17" s="996"/>
      <c r="D17" s="996"/>
      <c r="E17" s="991" t="e">
        <f>#REF!</f>
        <v>#REF!</v>
      </c>
      <c r="F17" s="991"/>
      <c r="G17" s="991"/>
      <c r="H17" s="16" t="s">
        <v>44</v>
      </c>
      <c r="I17" s="6"/>
      <c r="J17" s="985"/>
      <c r="K17" s="986"/>
      <c r="L17" s="986"/>
      <c r="M17" s="986"/>
      <c r="N17" s="986"/>
      <c r="O17" s="986"/>
      <c r="P17" s="986"/>
      <c r="Q17" s="987"/>
    </row>
    <row r="18" spans="1:17" ht="31.2" customHeight="1" x14ac:dyDescent="0.45">
      <c r="A18" s="15" t="s">
        <v>48</v>
      </c>
      <c r="B18" s="997" t="s">
        <v>52</v>
      </c>
      <c r="C18" s="997"/>
      <c r="D18" s="997"/>
      <c r="E18" s="991" t="e">
        <f>#REF!</f>
        <v>#REF!</v>
      </c>
      <c r="F18" s="991"/>
      <c r="G18" s="991"/>
      <c r="H18" s="16" t="s">
        <v>44</v>
      </c>
      <c r="I18" s="6"/>
      <c r="J18" s="985"/>
      <c r="K18" s="986"/>
      <c r="L18" s="986"/>
      <c r="M18" s="986"/>
      <c r="N18" s="986"/>
      <c r="O18" s="986"/>
      <c r="P18" s="986"/>
      <c r="Q18" s="987"/>
    </row>
    <row r="19" spans="1:17" ht="31.2" customHeight="1" x14ac:dyDescent="0.45">
      <c r="A19" s="15" t="s">
        <v>49</v>
      </c>
      <c r="B19" s="979" t="s">
        <v>53</v>
      </c>
      <c r="C19" s="979"/>
      <c r="D19" s="979"/>
      <c r="E19" s="991" t="e">
        <f>#REF!</f>
        <v>#REF!</v>
      </c>
      <c r="F19" s="991"/>
      <c r="G19" s="991"/>
      <c r="H19" s="16" t="s">
        <v>44</v>
      </c>
      <c r="I19" s="6"/>
      <c r="J19" s="985"/>
      <c r="K19" s="986"/>
      <c r="L19" s="986"/>
      <c r="M19" s="986"/>
      <c r="N19" s="986"/>
      <c r="O19" s="986"/>
      <c r="P19" s="986"/>
      <c r="Q19" s="987"/>
    </row>
    <row r="20" spans="1:17" ht="31.2" customHeight="1" x14ac:dyDescent="0.45">
      <c r="A20" s="15" t="s">
        <v>54</v>
      </c>
      <c r="B20" s="994" t="s">
        <v>69</v>
      </c>
      <c r="C20" s="994"/>
      <c r="D20" s="994"/>
      <c r="E20" s="991"/>
      <c r="F20" s="991"/>
      <c r="G20" s="991"/>
      <c r="H20" s="16" t="s">
        <v>44</v>
      </c>
      <c r="I20" s="6"/>
      <c r="J20" s="985"/>
      <c r="K20" s="986"/>
      <c r="L20" s="986"/>
      <c r="M20" s="986"/>
      <c r="N20" s="986"/>
      <c r="O20" s="986"/>
      <c r="P20" s="986"/>
      <c r="Q20" s="987"/>
    </row>
    <row r="21" spans="1:17" ht="31.2" customHeight="1" x14ac:dyDescent="0.45">
      <c r="A21" s="992" t="s">
        <v>70</v>
      </c>
      <c r="B21" s="992"/>
      <c r="C21" s="992"/>
      <c r="D21" s="992"/>
      <c r="E21" s="993" t="e">
        <f>SUM(E16:G19)-E20</f>
        <v>#REF!</v>
      </c>
      <c r="F21" s="993"/>
      <c r="G21" s="993"/>
      <c r="H21" s="14" t="s">
        <v>44</v>
      </c>
      <c r="I21" s="6"/>
      <c r="J21" s="985"/>
      <c r="K21" s="986"/>
      <c r="L21" s="986"/>
      <c r="M21" s="986"/>
      <c r="N21" s="986"/>
      <c r="O21" s="986"/>
      <c r="P21" s="986"/>
      <c r="Q21" s="987"/>
    </row>
    <row r="22" spans="1:17" ht="31.2" customHeight="1" x14ac:dyDescent="0.45">
      <c r="A22" s="981" t="s">
        <v>74</v>
      </c>
      <c r="B22" s="981"/>
      <c r="C22" s="981"/>
      <c r="D22" s="981"/>
      <c r="E22" s="981"/>
      <c r="F22" s="981"/>
      <c r="G22" s="981"/>
      <c r="H22" s="981"/>
      <c r="I22" s="6"/>
      <c r="J22" s="985"/>
      <c r="K22" s="986"/>
      <c r="L22" s="986"/>
      <c r="M22" s="986"/>
      <c r="N22" s="986"/>
      <c r="O22" s="986"/>
      <c r="P22" s="986"/>
      <c r="Q22" s="987"/>
    </row>
    <row r="23" spans="1:17" ht="31.2" customHeight="1" x14ac:dyDescent="0.45">
      <c r="A23" s="986"/>
      <c r="B23" s="986"/>
      <c r="C23" s="986"/>
      <c r="D23" s="986"/>
      <c r="E23" s="986"/>
      <c r="F23" s="986"/>
      <c r="G23" s="986"/>
      <c r="H23" s="986"/>
      <c r="J23" s="988"/>
      <c r="K23" s="989"/>
      <c r="L23" s="989"/>
      <c r="M23" s="989"/>
      <c r="N23" s="989"/>
      <c r="O23" s="989"/>
      <c r="P23" s="989"/>
      <c r="Q23" s="990"/>
    </row>
  </sheetData>
  <mergeCells count="36">
    <mergeCell ref="A5:H5"/>
    <mergeCell ref="A6:H6"/>
    <mergeCell ref="A7:H7"/>
    <mergeCell ref="A8:H8"/>
    <mergeCell ref="B10:D10"/>
    <mergeCell ref="E10:G10"/>
    <mergeCell ref="A1:H1"/>
    <mergeCell ref="A2:H2"/>
    <mergeCell ref="J1:Q1"/>
    <mergeCell ref="A3:H3"/>
    <mergeCell ref="A4:H4"/>
    <mergeCell ref="E17:G17"/>
    <mergeCell ref="B18:D18"/>
    <mergeCell ref="A15:H15"/>
    <mergeCell ref="B9:D9"/>
    <mergeCell ref="E9:G9"/>
    <mergeCell ref="B11:D11"/>
    <mergeCell ref="E11:G11"/>
    <mergeCell ref="B12:D12"/>
    <mergeCell ref="E12:G12"/>
    <mergeCell ref="J12:Q12"/>
    <mergeCell ref="A13:D13"/>
    <mergeCell ref="E13:G13"/>
    <mergeCell ref="A22:H22"/>
    <mergeCell ref="J13:Q23"/>
    <mergeCell ref="E18:G18"/>
    <mergeCell ref="A23:H23"/>
    <mergeCell ref="B19:D19"/>
    <mergeCell ref="E19:G19"/>
    <mergeCell ref="A21:D21"/>
    <mergeCell ref="E21:G21"/>
    <mergeCell ref="B20:D20"/>
    <mergeCell ref="E20:G20"/>
    <mergeCell ref="B16:D16"/>
    <mergeCell ref="E16:G16"/>
    <mergeCell ref="B17:D17"/>
  </mergeCells>
  <phoneticPr fontId="3"/>
  <printOptions horizontalCentered="1" verticalCentered="1"/>
  <pageMargins left="0.39370078740157483" right="0.39370078740157483" top="0.39370078740157483" bottom="0.39370078740157483" header="0.19685039370078741" footer="0.11811023622047245"/>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pageSetUpPr fitToPage="1"/>
  </sheetPr>
  <dimension ref="A1:AA23"/>
  <sheetViews>
    <sheetView view="pageBreakPreview" zoomScale="70" zoomScaleNormal="70" zoomScaleSheetLayoutView="70" workbookViewId="0">
      <selection activeCell="E17" sqref="E17"/>
    </sheetView>
  </sheetViews>
  <sheetFormatPr defaultColWidth="12.19921875" defaultRowHeight="32.4" customHeight="1" x14ac:dyDescent="0.45"/>
  <cols>
    <col min="1" max="16384" width="12.19921875" style="44"/>
  </cols>
  <sheetData>
    <row r="1" spans="1:27" ht="32.4" customHeight="1" x14ac:dyDescent="0.45">
      <c r="A1" s="41"/>
      <c r="B1" s="42"/>
      <c r="C1" s="42"/>
      <c r="D1" s="42"/>
      <c r="E1" s="42"/>
      <c r="F1" s="42"/>
      <c r="G1" s="42"/>
      <c r="H1" s="42"/>
      <c r="I1" s="42"/>
      <c r="J1" s="42"/>
      <c r="K1" s="42"/>
      <c r="L1" s="42"/>
      <c r="M1" s="42"/>
      <c r="N1" s="42"/>
      <c r="O1" s="43"/>
    </row>
    <row r="2" spans="1:27" ht="32.4" customHeight="1" x14ac:dyDescent="1">
      <c r="A2" s="504"/>
      <c r="B2" s="505"/>
      <c r="C2" s="505"/>
      <c r="D2" s="505"/>
      <c r="E2" s="505"/>
      <c r="F2" s="506" t="s">
        <v>0</v>
      </c>
      <c r="G2" s="506"/>
      <c r="H2" s="45"/>
      <c r="I2" s="45"/>
      <c r="J2" s="45"/>
      <c r="K2" s="45"/>
      <c r="L2" s="45"/>
      <c r="M2" s="45"/>
      <c r="N2" s="45"/>
      <c r="O2" s="46"/>
    </row>
    <row r="3" spans="1:27" ht="32.4" customHeight="1" x14ac:dyDescent="1">
      <c r="A3" s="504"/>
      <c r="B3" s="505"/>
      <c r="C3" s="505"/>
      <c r="D3" s="505"/>
      <c r="E3" s="505"/>
      <c r="F3" s="506"/>
      <c r="G3" s="506"/>
      <c r="H3" s="45"/>
      <c r="I3" s="45"/>
      <c r="J3" s="45"/>
      <c r="K3" s="45"/>
      <c r="L3" s="45"/>
      <c r="M3" s="45"/>
      <c r="N3" s="45"/>
      <c r="O3" s="46"/>
    </row>
    <row r="4" spans="1:27" ht="32.4" customHeight="1" x14ac:dyDescent="1">
      <c r="A4" s="47"/>
      <c r="G4" s="45"/>
      <c r="H4" s="45"/>
      <c r="I4" s="45"/>
      <c r="J4" s="45"/>
      <c r="K4" s="45"/>
      <c r="L4" s="45"/>
      <c r="M4" s="45"/>
      <c r="N4" s="45"/>
      <c r="O4" s="46"/>
    </row>
    <row r="5" spans="1:27" ht="32.4" customHeight="1" x14ac:dyDescent="0.45">
      <c r="A5" s="508" t="s">
        <v>113</v>
      </c>
      <c r="B5" s="509"/>
      <c r="C5" s="509"/>
      <c r="D5" s="509"/>
      <c r="E5" s="509"/>
      <c r="F5" s="509"/>
      <c r="G5" s="509"/>
      <c r="H5" s="509"/>
      <c r="I5" s="509"/>
      <c r="J5" s="509"/>
      <c r="K5" s="509"/>
      <c r="L5" s="509"/>
      <c r="M5" s="509"/>
      <c r="N5" s="509"/>
      <c r="O5" s="510"/>
    </row>
    <row r="6" spans="1:27" ht="32.4" customHeight="1" x14ac:dyDescent="0.45">
      <c r="A6" s="508"/>
      <c r="B6" s="509"/>
      <c r="C6" s="509"/>
      <c r="D6" s="509"/>
      <c r="E6" s="509"/>
      <c r="F6" s="509"/>
      <c r="G6" s="509"/>
      <c r="H6" s="509"/>
      <c r="I6" s="509"/>
      <c r="J6" s="509"/>
      <c r="K6" s="509"/>
      <c r="L6" s="509"/>
      <c r="M6" s="509"/>
      <c r="N6" s="509"/>
      <c r="O6" s="510"/>
    </row>
    <row r="7" spans="1:27" ht="32.4" customHeight="1" x14ac:dyDescent="0.45">
      <c r="A7" s="508"/>
      <c r="B7" s="509"/>
      <c r="C7" s="509"/>
      <c r="D7" s="509"/>
      <c r="E7" s="509"/>
      <c r="F7" s="509"/>
      <c r="G7" s="509"/>
      <c r="H7" s="509"/>
      <c r="I7" s="509"/>
      <c r="J7" s="509"/>
      <c r="K7" s="509"/>
      <c r="L7" s="509"/>
      <c r="M7" s="509"/>
      <c r="N7" s="509"/>
      <c r="O7" s="510"/>
    </row>
    <row r="8" spans="1:27" ht="32.4" customHeight="1" x14ac:dyDescent="0.95">
      <c r="A8" s="48"/>
      <c r="B8" s="49"/>
      <c r="C8" s="49"/>
      <c r="D8" s="50"/>
      <c r="E8" s="50"/>
      <c r="F8" s="511"/>
      <c r="G8" s="512"/>
      <c r="H8" s="512"/>
      <c r="I8" s="512"/>
      <c r="J8" s="512"/>
      <c r="K8" s="49"/>
      <c r="L8" s="49"/>
      <c r="M8" s="49"/>
      <c r="N8" s="49"/>
      <c r="O8" s="51"/>
      <c r="P8" s="52"/>
      <c r="Q8" s="52"/>
      <c r="R8" s="52"/>
      <c r="S8" s="52"/>
      <c r="T8" s="52"/>
      <c r="U8" s="52"/>
      <c r="V8" s="52"/>
      <c r="W8" s="52"/>
      <c r="X8" s="52"/>
      <c r="Y8" s="52"/>
      <c r="Z8" s="52"/>
      <c r="AA8" s="52"/>
    </row>
    <row r="9" spans="1:27" ht="32.4" customHeight="1" x14ac:dyDescent="1.4">
      <c r="A9" s="53"/>
      <c r="B9" s="54"/>
      <c r="C9" s="54"/>
      <c r="D9" s="54"/>
      <c r="E9" s="54"/>
      <c r="F9" s="512"/>
      <c r="G9" s="512"/>
      <c r="H9" s="512"/>
      <c r="I9" s="512"/>
      <c r="J9" s="512"/>
      <c r="K9" s="54"/>
      <c r="L9" s="54"/>
      <c r="M9" s="54"/>
      <c r="N9" s="54"/>
      <c r="O9" s="55"/>
      <c r="P9" s="52"/>
      <c r="Q9" s="52"/>
      <c r="R9" s="52"/>
    </row>
    <row r="10" spans="1:27" ht="32.4" customHeight="1" x14ac:dyDescent="1.4">
      <c r="A10" s="53"/>
      <c r="B10" s="54"/>
      <c r="C10" s="54"/>
      <c r="D10" s="54"/>
      <c r="E10" s="54"/>
      <c r="F10" s="56"/>
      <c r="G10" s="57"/>
      <c r="H10" s="56"/>
      <c r="I10" s="57"/>
      <c r="J10" s="56"/>
      <c r="K10" s="54"/>
      <c r="L10" s="54"/>
      <c r="M10" s="54"/>
      <c r="N10" s="54"/>
      <c r="O10" s="55"/>
      <c r="P10" s="52"/>
      <c r="Q10" s="52"/>
      <c r="R10" s="52"/>
    </row>
    <row r="11" spans="1:27" ht="32.4" customHeight="1" x14ac:dyDescent="1.4">
      <c r="A11" s="53"/>
      <c r="B11" s="54"/>
      <c r="C11" s="54"/>
      <c r="D11" s="54"/>
      <c r="E11" s="54"/>
      <c r="F11" s="56"/>
      <c r="G11" s="57"/>
      <c r="H11" s="56"/>
      <c r="I11" s="57"/>
      <c r="J11" s="58"/>
      <c r="K11" s="58"/>
      <c r="L11" s="58"/>
      <c r="M11" s="58"/>
      <c r="N11" s="58"/>
      <c r="O11" s="59"/>
      <c r="P11" s="52"/>
      <c r="Q11" s="52"/>
      <c r="R11" s="52"/>
    </row>
    <row r="12" spans="1:27" ht="32.4" customHeight="1" x14ac:dyDescent="0.7">
      <c r="A12" s="60"/>
      <c r="C12" s="61"/>
      <c r="D12" s="61"/>
      <c r="E12" s="61"/>
      <c r="F12" s="61"/>
      <c r="G12" s="61"/>
      <c r="H12" s="61"/>
      <c r="I12" s="61"/>
      <c r="J12" s="58"/>
      <c r="K12" s="58"/>
      <c r="L12" s="58"/>
      <c r="M12" s="58"/>
      <c r="N12" s="58"/>
      <c r="O12" s="59"/>
      <c r="P12" s="52"/>
      <c r="Q12" s="52"/>
      <c r="R12" s="52"/>
    </row>
    <row r="13" spans="1:27" ht="32.4" customHeight="1" x14ac:dyDescent="0.55000000000000004">
      <c r="A13" s="62"/>
      <c r="B13" s="63"/>
      <c r="C13" s="64"/>
      <c r="D13" s="64"/>
      <c r="E13" s="65"/>
      <c r="F13" s="64"/>
      <c r="G13" s="64"/>
      <c r="H13" s="66"/>
      <c r="I13" s="49"/>
      <c r="K13" s="67"/>
      <c r="L13" s="67"/>
      <c r="M13" s="58"/>
      <c r="N13" s="58"/>
      <c r="O13" s="59"/>
      <c r="P13" s="52"/>
      <c r="Q13" s="52"/>
      <c r="R13" s="52"/>
    </row>
    <row r="14" spans="1:27" ht="32.4" customHeight="1" x14ac:dyDescent="0.55000000000000004">
      <c r="A14" s="62"/>
      <c r="B14" s="63"/>
      <c r="C14" s="64"/>
      <c r="D14" s="64"/>
      <c r="E14" s="65"/>
      <c r="F14" s="64"/>
      <c r="G14" s="64"/>
      <c r="H14" s="66"/>
      <c r="I14" s="49"/>
      <c r="K14" s="67"/>
      <c r="L14" s="67"/>
      <c r="M14" s="58"/>
      <c r="N14" s="58"/>
      <c r="O14" s="59"/>
      <c r="P14" s="52"/>
      <c r="Q14" s="52"/>
      <c r="R14" s="52"/>
    </row>
    <row r="15" spans="1:27" ht="32.4" customHeight="1" x14ac:dyDescent="0.55000000000000004">
      <c r="A15" s="62"/>
      <c r="B15" s="63"/>
      <c r="C15" s="64"/>
      <c r="D15" s="64"/>
      <c r="E15" s="65"/>
      <c r="F15" s="64"/>
      <c r="G15" s="64"/>
      <c r="H15" s="66"/>
      <c r="I15" s="49"/>
      <c r="J15" s="49"/>
      <c r="K15" s="49"/>
      <c r="L15" s="49"/>
      <c r="M15" s="49"/>
      <c r="O15" s="51"/>
    </row>
    <row r="16" spans="1:27" ht="32.4" customHeight="1" x14ac:dyDescent="0.55000000000000004">
      <c r="A16" s="62"/>
      <c r="B16" s="63"/>
      <c r="C16" s="64"/>
      <c r="D16" s="64"/>
      <c r="E16" s="68"/>
      <c r="F16" s="64"/>
      <c r="G16" s="64"/>
      <c r="H16" s="66"/>
      <c r="I16" s="49"/>
      <c r="J16" s="49"/>
      <c r="K16" s="49"/>
      <c r="L16" s="49"/>
      <c r="M16" s="49"/>
      <c r="O16" s="51"/>
    </row>
    <row r="17" spans="1:15" ht="32.4" customHeight="1" x14ac:dyDescent="0.55000000000000004">
      <c r="A17" s="62"/>
      <c r="B17" s="63"/>
      <c r="C17" s="64"/>
      <c r="D17" s="64"/>
      <c r="E17" s="65"/>
      <c r="F17" s="64"/>
      <c r="G17" s="64"/>
      <c r="H17" s="66"/>
      <c r="I17" s="49"/>
      <c r="J17" s="49"/>
      <c r="K17" s="49"/>
      <c r="L17" s="49"/>
      <c r="M17" s="49"/>
      <c r="O17" s="51"/>
    </row>
    <row r="18" spans="1:15" ht="32.4" customHeight="1" x14ac:dyDescent="0.55000000000000004">
      <c r="A18" s="62"/>
      <c r="B18" s="513"/>
      <c r="C18" s="513"/>
      <c r="D18" s="513"/>
      <c r="E18" s="513"/>
      <c r="F18" s="513"/>
      <c r="I18" s="49"/>
      <c r="J18" s="49"/>
      <c r="K18" s="49"/>
      <c r="L18" s="49"/>
      <c r="M18" s="507"/>
      <c r="N18" s="507"/>
      <c r="O18" s="51"/>
    </row>
    <row r="19" spans="1:15" ht="32.4" customHeight="1" x14ac:dyDescent="0.45">
      <c r="A19" s="47"/>
      <c r="B19" s="63"/>
      <c r="I19" s="69"/>
      <c r="J19" s="49"/>
      <c r="K19" s="49"/>
      <c r="L19" s="49"/>
      <c r="M19" s="507"/>
      <c r="N19" s="507"/>
      <c r="O19" s="51"/>
    </row>
    <row r="20" spans="1:15" ht="32.4" customHeight="1" x14ac:dyDescent="0.45">
      <c r="A20" s="47"/>
      <c r="B20" s="70"/>
      <c r="I20" s="49"/>
      <c r="J20" s="49"/>
      <c r="K20" s="49"/>
      <c r="L20" s="49"/>
      <c r="M20" s="507"/>
      <c r="N20" s="507"/>
      <c r="O20" s="51"/>
    </row>
    <row r="21" spans="1:15" ht="32.4" customHeight="1" x14ac:dyDescent="0.45">
      <c r="A21" s="47"/>
      <c r="B21" s="70"/>
      <c r="K21" s="49"/>
      <c r="L21" s="49"/>
      <c r="M21" s="507"/>
      <c r="N21" s="507"/>
      <c r="O21" s="51"/>
    </row>
    <row r="22" spans="1:15" ht="32.4" customHeight="1" x14ac:dyDescent="0.45">
      <c r="A22" s="47"/>
      <c r="K22" s="49"/>
      <c r="L22" s="49"/>
      <c r="M22" s="49"/>
      <c r="O22" s="51"/>
    </row>
    <row r="23" spans="1:15" ht="32.4" customHeight="1" thickBot="1" x14ac:dyDescent="0.5">
      <c r="A23" s="71"/>
      <c r="B23" s="72"/>
      <c r="C23" s="72"/>
      <c r="D23" s="72"/>
      <c r="E23" s="72"/>
      <c r="F23" s="72"/>
      <c r="G23" s="72"/>
      <c r="H23" s="72"/>
      <c r="I23" s="72"/>
      <c r="J23" s="72"/>
      <c r="K23" s="73"/>
      <c r="L23" s="73"/>
      <c r="M23" s="73"/>
      <c r="N23" s="73"/>
      <c r="O23" s="74"/>
    </row>
  </sheetData>
  <sheetProtection algorithmName="SHA-512" hashValue="YniAdTiH1ZxVjO73u6ndN9OvQRTlR6nGxCt8802M7k0ZFqDd15inOS66aQBMkb0ew407rVLS564Umx2mROat2Q==" saltValue="h8GmGwDkS/3mRiY/VHRppw==" spinCount="100000" sheet="1" objects="1" scenarios="1" formatCells="0" formatColumns="0" formatRows="0"/>
  <mergeCells count="6">
    <mergeCell ref="A2:E3"/>
    <mergeCell ref="F2:G3"/>
    <mergeCell ref="M18:N21"/>
    <mergeCell ref="A5:O7"/>
    <mergeCell ref="F8:J9"/>
    <mergeCell ref="B18:F18"/>
  </mergeCells>
  <phoneticPr fontId="3"/>
  <conditionalFormatting sqref="A2:E3">
    <cfRule type="containsBlanks" dxfId="5" priority="2">
      <formula>LEN(TRIM(A2))=0</formula>
    </cfRule>
  </conditionalFormatting>
  <conditionalFormatting sqref="F8:J9">
    <cfRule type="containsBlanks" dxfId="4"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9B845-20AC-4D9C-A4CC-C2424FD5FA82}">
  <sheetPr>
    <tabColor theme="5" tint="0.59999389629810485"/>
    <pageSetUpPr fitToPage="1"/>
  </sheetPr>
  <dimension ref="A1:AI27"/>
  <sheetViews>
    <sheetView view="pageBreakPreview" topLeftCell="A2" zoomScale="70" zoomScaleNormal="70" zoomScaleSheetLayoutView="70" workbookViewId="0">
      <selection activeCell="G18" sqref="G18"/>
    </sheetView>
  </sheetViews>
  <sheetFormatPr defaultColWidth="11.3984375" defaultRowHeight="32.4" customHeight="1" x14ac:dyDescent="0.45"/>
  <cols>
    <col min="1" max="19" width="10.09765625" style="44" customWidth="1"/>
    <col min="20" max="20" width="13.5" style="44" customWidth="1"/>
    <col min="21" max="23" width="11.3984375" style="44"/>
    <col min="24" max="24" width="60.59765625" style="44" bestFit="1" customWidth="1"/>
    <col min="25" max="16384" width="11.3984375" style="44"/>
  </cols>
  <sheetData>
    <row r="1" spans="1:35" ht="32.4" customHeight="1" x14ac:dyDescent="0.45">
      <c r="A1" s="518" t="s">
        <v>272</v>
      </c>
      <c r="B1" s="518"/>
      <c r="C1" s="518"/>
      <c r="D1" s="518"/>
      <c r="E1" s="518"/>
      <c r="F1" s="518"/>
      <c r="G1" s="518"/>
      <c r="H1" s="518"/>
      <c r="I1" s="518"/>
      <c r="J1" s="518"/>
      <c r="K1" s="518"/>
      <c r="L1" s="518"/>
      <c r="M1" s="518"/>
      <c r="N1" s="518"/>
      <c r="O1" s="518"/>
      <c r="P1" s="518"/>
      <c r="Q1" s="518"/>
      <c r="R1" s="518"/>
      <c r="S1" s="518"/>
      <c r="T1" s="518"/>
      <c r="U1" s="518"/>
      <c r="V1" s="518"/>
      <c r="W1" s="518"/>
      <c r="X1" s="109"/>
      <c r="Y1" s="109"/>
      <c r="Z1" s="109"/>
    </row>
    <row r="2" spans="1:35" ht="38.25" customHeight="1" x14ac:dyDescent="0.45">
      <c r="A2" s="519" t="s">
        <v>293</v>
      </c>
      <c r="B2" s="520"/>
      <c r="C2" s="520"/>
      <c r="D2" s="520"/>
      <c r="E2" s="520"/>
      <c r="F2" s="520"/>
      <c r="G2" s="520"/>
      <c r="H2" s="520"/>
      <c r="I2" s="520"/>
      <c r="J2" s="520"/>
      <c r="K2" s="520"/>
      <c r="L2" s="521"/>
      <c r="M2" s="525" t="s">
        <v>292</v>
      </c>
      <c r="N2" s="525"/>
      <c r="O2" s="525"/>
      <c r="P2" s="525"/>
      <c r="Q2" s="525"/>
      <c r="R2" s="525"/>
      <c r="S2" s="525"/>
      <c r="T2" s="525"/>
      <c r="W2" s="182" t="s">
        <v>306</v>
      </c>
      <c r="X2" s="183"/>
    </row>
    <row r="3" spans="1:35" ht="38.25" customHeight="1" x14ac:dyDescent="0.45">
      <c r="A3" s="522"/>
      <c r="B3" s="523"/>
      <c r="C3" s="523"/>
      <c r="D3" s="523"/>
      <c r="E3" s="523"/>
      <c r="F3" s="523"/>
      <c r="G3" s="523"/>
      <c r="H3" s="523"/>
      <c r="I3" s="523"/>
      <c r="J3" s="523"/>
      <c r="K3" s="523"/>
      <c r="L3" s="524"/>
      <c r="M3" s="525"/>
      <c r="N3" s="525"/>
      <c r="O3" s="525"/>
      <c r="P3" s="525"/>
      <c r="Q3" s="525"/>
      <c r="R3" s="525"/>
      <c r="S3" s="525"/>
      <c r="T3" s="525"/>
      <c r="W3" s="185" t="s">
        <v>323</v>
      </c>
      <c r="X3" s="186" t="s">
        <v>384</v>
      </c>
    </row>
    <row r="4" spans="1:35" ht="38.25" customHeight="1" x14ac:dyDescent="0.55000000000000004">
      <c r="A4" s="153"/>
      <c r="B4" s="63"/>
      <c r="C4" s="64"/>
      <c r="D4" s="64"/>
      <c r="E4" s="64"/>
      <c r="F4" s="65"/>
      <c r="G4" s="526" t="s">
        <v>321</v>
      </c>
      <c r="H4" s="527"/>
      <c r="I4" s="475" t="s">
        <v>320</v>
      </c>
      <c r="J4" s="476" t="s">
        <v>374</v>
      </c>
      <c r="K4" s="475" t="s">
        <v>375</v>
      </c>
      <c r="L4" s="477" t="s">
        <v>322</v>
      </c>
      <c r="M4" s="528" t="s">
        <v>285</v>
      </c>
      <c r="N4" s="528"/>
      <c r="O4" s="528"/>
      <c r="P4" s="514" t="s">
        <v>479</v>
      </c>
      <c r="Q4" s="514"/>
      <c r="R4" s="514"/>
      <c r="S4" s="514"/>
      <c r="T4" s="514"/>
      <c r="W4" s="185" t="s">
        <v>324</v>
      </c>
      <c r="X4" s="186" t="s">
        <v>385</v>
      </c>
    </row>
    <row r="5" spans="1:35" ht="38.25" customHeight="1" x14ac:dyDescent="0.55000000000000004">
      <c r="A5" s="153"/>
      <c r="B5" s="63"/>
      <c r="C5" s="64"/>
      <c r="D5" s="64"/>
      <c r="E5" s="64"/>
      <c r="F5" s="68"/>
      <c r="G5" s="530" t="s">
        <v>295</v>
      </c>
      <c r="H5" s="531"/>
      <c r="I5" s="474" t="e">
        <f>E14</f>
        <v>#DIV/0!</v>
      </c>
      <c r="J5" s="459" t="e">
        <f>I5/30</f>
        <v>#DIV/0!</v>
      </c>
      <c r="K5" s="532" t="e">
        <f>SUM(I5:I8)</f>
        <v>#DIV/0!</v>
      </c>
      <c r="L5" s="534" t="e">
        <f>IF(K5&gt;=90,"◎",IF(K5&gt;=70,"○",IF(K5&gt;=50,"△","×")))</f>
        <v>#DIV/0!</v>
      </c>
      <c r="M5" s="529"/>
      <c r="N5" s="529"/>
      <c r="O5" s="529"/>
      <c r="P5" s="514"/>
      <c r="Q5" s="514"/>
      <c r="R5" s="514"/>
      <c r="S5" s="514"/>
      <c r="T5" s="514"/>
      <c r="W5" s="185" t="s">
        <v>325</v>
      </c>
      <c r="X5" s="186" t="s">
        <v>386</v>
      </c>
    </row>
    <row r="6" spans="1:35" ht="38.25" customHeight="1" x14ac:dyDescent="0.55000000000000004">
      <c r="A6" s="153"/>
      <c r="B6" s="63"/>
      <c r="C6" s="64"/>
      <c r="D6" s="64"/>
      <c r="E6" s="64"/>
      <c r="F6" s="65"/>
      <c r="G6" s="536" t="s">
        <v>376</v>
      </c>
      <c r="H6" s="537"/>
      <c r="I6" s="455" t="e">
        <f>K14</f>
        <v>#DIV/0!</v>
      </c>
      <c r="J6" s="458" t="e">
        <f t="shared" ref="J6" si="0">I6/30</f>
        <v>#DIV/0!</v>
      </c>
      <c r="K6" s="532"/>
      <c r="L6" s="534"/>
      <c r="M6" s="538" t="s">
        <v>286</v>
      </c>
      <c r="N6" s="538"/>
      <c r="O6" s="538"/>
      <c r="P6" s="514"/>
      <c r="Q6" s="514"/>
      <c r="R6" s="514"/>
      <c r="S6" s="514"/>
      <c r="T6" s="514"/>
      <c r="W6" s="185" t="s">
        <v>326</v>
      </c>
      <c r="X6" s="186" t="s">
        <v>387</v>
      </c>
    </row>
    <row r="7" spans="1:35" ht="38.25" customHeight="1" x14ac:dyDescent="0.95">
      <c r="A7" s="140"/>
      <c r="B7" s="49"/>
      <c r="C7" s="49"/>
      <c r="D7" s="50"/>
      <c r="E7" s="50"/>
      <c r="F7" s="50"/>
      <c r="G7" s="539" t="s">
        <v>298</v>
      </c>
      <c r="H7" s="540"/>
      <c r="I7" s="456">
        <f>E19</f>
        <v>0</v>
      </c>
      <c r="J7" s="457">
        <f>I7/20</f>
        <v>0</v>
      </c>
      <c r="K7" s="532"/>
      <c r="L7" s="534"/>
      <c r="M7" s="528" t="s">
        <v>287</v>
      </c>
      <c r="N7" s="528"/>
      <c r="O7" s="528"/>
      <c r="P7" s="514" t="s">
        <v>480</v>
      </c>
      <c r="Q7" s="514"/>
      <c r="R7" s="514"/>
      <c r="S7" s="514"/>
      <c r="T7" s="514"/>
      <c r="W7" s="182" t="s">
        <v>294</v>
      </c>
      <c r="X7" s="183"/>
      <c r="AG7" s="52"/>
      <c r="AH7" s="52"/>
      <c r="AI7" s="52"/>
    </row>
    <row r="8" spans="1:35" ht="38.25" customHeight="1" x14ac:dyDescent="1.4">
      <c r="A8" s="141"/>
      <c r="B8" s="54"/>
      <c r="C8" s="54"/>
      <c r="D8" s="54"/>
      <c r="E8" s="54"/>
      <c r="F8" s="54"/>
      <c r="G8" s="515" t="s">
        <v>377</v>
      </c>
      <c r="H8" s="516"/>
      <c r="I8" s="472" t="e">
        <f>K19</f>
        <v>#DIV/0!</v>
      </c>
      <c r="J8" s="473" t="e">
        <f>I8/20</f>
        <v>#DIV/0!</v>
      </c>
      <c r="K8" s="533"/>
      <c r="L8" s="535"/>
      <c r="M8" s="529"/>
      <c r="N8" s="529"/>
      <c r="O8" s="529"/>
      <c r="P8" s="514"/>
      <c r="Q8" s="514"/>
      <c r="R8" s="514"/>
      <c r="S8" s="514"/>
      <c r="T8" s="514"/>
      <c r="W8" s="185" t="s">
        <v>323</v>
      </c>
      <c r="X8" s="184" t="s">
        <v>473</v>
      </c>
    </row>
    <row r="9" spans="1:35" ht="38.25" customHeight="1" x14ac:dyDescent="1.4">
      <c r="A9" s="141"/>
      <c r="B9" s="54"/>
      <c r="C9" s="54"/>
      <c r="D9" s="54"/>
      <c r="E9" s="54"/>
      <c r="F9" s="54"/>
      <c r="G9" s="564" t="e" cm="1">
        <f t="array" ref="G9">_xlfn.IFS(L5=W3,X3,L5=W4,X4,L5=W5,X5,L5=W6,X6)</f>
        <v>#DIV/0!</v>
      </c>
      <c r="H9" s="565"/>
      <c r="I9" s="565"/>
      <c r="J9" s="565"/>
      <c r="K9" s="565"/>
      <c r="L9" s="566"/>
      <c r="M9" s="517" t="s">
        <v>286</v>
      </c>
      <c r="N9" s="517"/>
      <c r="O9" s="517"/>
      <c r="P9" s="514"/>
      <c r="Q9" s="514"/>
      <c r="R9" s="514"/>
      <c r="S9" s="514"/>
      <c r="T9" s="514"/>
      <c r="W9" s="185" t="s">
        <v>324</v>
      </c>
      <c r="X9" s="184" t="s">
        <v>473</v>
      </c>
    </row>
    <row r="10" spans="1:35" ht="38.25" customHeight="1" x14ac:dyDescent="1.4">
      <c r="A10" s="141"/>
      <c r="B10" s="54"/>
      <c r="C10" s="54"/>
      <c r="D10" s="54"/>
      <c r="E10" s="54"/>
      <c r="F10" s="54"/>
      <c r="G10" s="567"/>
      <c r="H10" s="568"/>
      <c r="I10" s="568"/>
      <c r="J10" s="568"/>
      <c r="K10" s="568"/>
      <c r="L10" s="534"/>
      <c r="M10" s="528" t="s">
        <v>288</v>
      </c>
      <c r="N10" s="528"/>
      <c r="O10" s="528"/>
      <c r="P10" s="514" t="s">
        <v>481</v>
      </c>
      <c r="Q10" s="514"/>
      <c r="R10" s="514"/>
      <c r="S10" s="514"/>
      <c r="T10" s="514"/>
      <c r="W10" s="185" t="s">
        <v>325</v>
      </c>
      <c r="X10" s="186" t="s">
        <v>474</v>
      </c>
    </row>
    <row r="11" spans="1:35" ht="38.25" customHeight="1" x14ac:dyDescent="0.7">
      <c r="A11" s="154"/>
      <c r="C11" s="61"/>
      <c r="D11" s="61"/>
      <c r="E11" s="61"/>
      <c r="F11" s="61"/>
      <c r="G11" s="567"/>
      <c r="H11" s="568"/>
      <c r="I11" s="568"/>
      <c r="J11" s="568"/>
      <c r="K11" s="568"/>
      <c r="L11" s="534"/>
      <c r="M11" s="529"/>
      <c r="N11" s="529"/>
      <c r="O11" s="529"/>
      <c r="P11" s="514"/>
      <c r="Q11" s="514"/>
      <c r="R11" s="514"/>
      <c r="S11" s="514"/>
      <c r="T11" s="514"/>
      <c r="W11" s="185" t="s">
        <v>326</v>
      </c>
      <c r="X11" s="186" t="s">
        <v>474</v>
      </c>
    </row>
    <row r="12" spans="1:35" ht="38.25" customHeight="1" x14ac:dyDescent="0.45">
      <c r="A12" s="120"/>
      <c r="G12" s="569"/>
      <c r="H12" s="570"/>
      <c r="I12" s="570"/>
      <c r="J12" s="570"/>
      <c r="K12" s="570"/>
      <c r="L12" s="535"/>
      <c r="M12" s="517" t="s">
        <v>286</v>
      </c>
      <c r="N12" s="517"/>
      <c r="O12" s="517"/>
      <c r="P12" s="514"/>
      <c r="Q12" s="514"/>
      <c r="R12" s="514"/>
      <c r="S12" s="514"/>
      <c r="T12" s="514"/>
      <c r="W12" s="182" t="s">
        <v>296</v>
      </c>
      <c r="X12" s="183"/>
    </row>
    <row r="13" spans="1:35" ht="38.25" customHeight="1" x14ac:dyDescent="0.45">
      <c r="A13" s="478" t="s">
        <v>317</v>
      </c>
      <c r="B13" s="479"/>
      <c r="C13" s="479"/>
      <c r="D13" s="480" t="s">
        <v>320</v>
      </c>
      <c r="E13" s="480" t="s">
        <v>378</v>
      </c>
      <c r="F13" s="481" t="s">
        <v>322</v>
      </c>
      <c r="G13" s="482" t="s">
        <v>379</v>
      </c>
      <c r="H13" s="483"/>
      <c r="I13" s="483"/>
      <c r="J13" s="484" t="s">
        <v>320</v>
      </c>
      <c r="K13" s="484" t="s">
        <v>378</v>
      </c>
      <c r="L13" s="485" t="s">
        <v>322</v>
      </c>
      <c r="M13" s="528" t="s">
        <v>289</v>
      </c>
      <c r="N13" s="528"/>
      <c r="O13" s="528"/>
      <c r="P13" s="514" t="s">
        <v>482</v>
      </c>
      <c r="Q13" s="514"/>
      <c r="R13" s="514"/>
      <c r="S13" s="514"/>
      <c r="T13" s="514"/>
      <c r="W13" s="185" t="s">
        <v>323</v>
      </c>
      <c r="X13" s="184" t="s">
        <v>473</v>
      </c>
    </row>
    <row r="14" spans="1:35" ht="38.25" customHeight="1" x14ac:dyDescent="0.45">
      <c r="A14" s="560" t="s">
        <v>380</v>
      </c>
      <c r="B14" s="561"/>
      <c r="C14" s="462" t="e">
        <f>⑧BS指標1!M20</f>
        <v>#DIV/0!</v>
      </c>
      <c r="D14" s="463" t="e">
        <f>IF(C14&gt;=0.5,10,IF(C14&gt;=0.4,8,IF(C14&gt;=0.3,6,IF(C14&gt;=0.2,4,IF(C14&gt;=0.1,2,0)))))</f>
        <v>#DIV/0!</v>
      </c>
      <c r="E14" s="546" t="e">
        <f>SUM(D14:D16)</f>
        <v>#DIV/0!</v>
      </c>
      <c r="F14" s="541" t="e">
        <f>IF(E14&gt;=25,"◎",IF(E14&gt;=20,"○",IF(E14&gt;=15,"△","×")))</f>
        <v>#DIV/0!</v>
      </c>
      <c r="G14" s="562" t="s">
        <v>300</v>
      </c>
      <c r="H14" s="563"/>
      <c r="I14" s="462" t="e">
        <f>②決算書概要!L12/②決算書概要!L4</f>
        <v>#DIV/0!</v>
      </c>
      <c r="J14" s="463" t="e">
        <f>IF(I14&gt;=0.15,10,IF(I14&gt;=0.1,8,IF(I14&gt;=0.05,6,IF(I14&gt;=0.01,4,IF(I14&gt;0,2,0)))))</f>
        <v>#DIV/0!</v>
      </c>
      <c r="K14" s="546" t="e">
        <f>SUM(J14:J16)</f>
        <v>#DIV/0!</v>
      </c>
      <c r="L14" s="541" t="e">
        <f>IF(K14&gt;=25,"◎",IF(K14&gt;=20,"○",IF(K14&gt;=15,"△","×")))</f>
        <v>#DIV/0!</v>
      </c>
      <c r="M14" s="529"/>
      <c r="N14" s="529"/>
      <c r="O14" s="529"/>
      <c r="P14" s="514"/>
      <c r="Q14" s="514"/>
      <c r="R14" s="514"/>
      <c r="S14" s="514"/>
      <c r="T14" s="514"/>
      <c r="W14" s="185" t="s">
        <v>324</v>
      </c>
      <c r="X14" s="184" t="s">
        <v>473</v>
      </c>
    </row>
    <row r="15" spans="1:35" ht="38.25" customHeight="1" x14ac:dyDescent="0.45">
      <c r="A15" s="549" t="s">
        <v>381</v>
      </c>
      <c r="B15" s="550"/>
      <c r="C15" s="460" t="e">
        <f>⑨BS指標2!E20</f>
        <v>#DIV/0!</v>
      </c>
      <c r="D15" s="461" t="e">
        <f>IF(C15&gt;=2,10,IF(C15&gt;=1.5,8,IF(C15&gt;=1.1,6,IF(C15&gt;=0.9,4,IF(C15&gt;=0.7,2,0)))))</f>
        <v>#DIV/0!</v>
      </c>
      <c r="E15" s="547"/>
      <c r="F15" s="542"/>
      <c r="G15" s="551" t="s">
        <v>301</v>
      </c>
      <c r="H15" s="552"/>
      <c r="I15" s="460" t="e">
        <f>'参考）ROAロジックツリー'!C32</f>
        <v>#DIV/0!</v>
      </c>
      <c r="J15" s="461" t="e">
        <f>IF(I15&gt;=0.1,10,IF(I15&gt;=0.08,8,IF(I15&gt;=0.05,6,IF(I15&gt;=0.03,4,IF(I15&gt;=0.01,2,0)))))</f>
        <v>#DIV/0!</v>
      </c>
      <c r="K15" s="547"/>
      <c r="L15" s="542"/>
      <c r="M15" s="517" t="s">
        <v>286</v>
      </c>
      <c r="N15" s="517"/>
      <c r="O15" s="517"/>
      <c r="P15" s="514"/>
      <c r="Q15" s="514"/>
      <c r="R15" s="514"/>
      <c r="S15" s="514"/>
      <c r="T15" s="514"/>
      <c r="W15" s="185" t="s">
        <v>325</v>
      </c>
      <c r="X15" s="186" t="s">
        <v>475</v>
      </c>
    </row>
    <row r="16" spans="1:35" ht="38.25" customHeight="1" x14ac:dyDescent="0.45">
      <c r="A16" s="553" t="s">
        <v>382</v>
      </c>
      <c r="B16" s="554"/>
      <c r="C16" s="464" t="e">
        <f>⑨BS指標2!M20</f>
        <v>#DIV/0!</v>
      </c>
      <c r="D16" s="465" t="e">
        <f>IF(C16&lt;=0.8,10,IF(C16&lt;=1,8,IF(C16&lt;=1.2,6,IF(C16&lt;=1.5,4,IF(C16&lt;=1.8,2,0)))))</f>
        <v>#DIV/0!</v>
      </c>
      <c r="E16" s="548"/>
      <c r="F16" s="543"/>
      <c r="G16" s="555" t="s">
        <v>383</v>
      </c>
      <c r="H16" s="556"/>
      <c r="I16" s="464" t="e">
        <f>②決算書概要!L25/②決算書概要!G36</f>
        <v>#DIV/0!</v>
      </c>
      <c r="J16" s="465" t="e">
        <f>IF(I16&gt;=0.15,10,IF(I16&gt;=0.1,8,IF(I16&gt;=0.05,6,IF(I16&gt;=0.01,4,IF(I16&gt;0,2,0)))))</f>
        <v>#DIV/0!</v>
      </c>
      <c r="K16" s="548"/>
      <c r="L16" s="543"/>
      <c r="M16" s="544" t="s">
        <v>290</v>
      </c>
      <c r="N16" s="544"/>
      <c r="O16" s="544"/>
      <c r="P16" s="514" t="s">
        <v>483</v>
      </c>
      <c r="Q16" s="514"/>
      <c r="R16" s="514"/>
      <c r="S16" s="514"/>
      <c r="T16" s="514"/>
      <c r="W16" s="185" t="s">
        <v>326</v>
      </c>
      <c r="X16" s="186" t="s">
        <v>475</v>
      </c>
    </row>
    <row r="17" spans="1:24" ht="38.25" customHeight="1" x14ac:dyDescent="0.45">
      <c r="A17" s="557" t="e" cm="1">
        <f t="array" ref="A17">_xlfn.IFS(F14=W8,X8,F14=W9,X9,F14=W10,X10,F14=W11,X11)</f>
        <v>#DIV/0!</v>
      </c>
      <c r="B17" s="558"/>
      <c r="C17" s="558"/>
      <c r="D17" s="558"/>
      <c r="E17" s="558"/>
      <c r="F17" s="559"/>
      <c r="G17" s="557" t="e" cm="1">
        <f t="array" ref="G17">_xlfn.IFS(L14=W13,X13,L14=W14,X14,L14=W15,X15,L14=W16,X16)</f>
        <v>#DIV/0!</v>
      </c>
      <c r="H17" s="558"/>
      <c r="I17" s="558"/>
      <c r="J17" s="558"/>
      <c r="K17" s="558"/>
      <c r="L17" s="559"/>
      <c r="M17" s="545"/>
      <c r="N17" s="545"/>
      <c r="O17" s="545"/>
      <c r="P17" s="514"/>
      <c r="Q17" s="514"/>
      <c r="R17" s="514"/>
      <c r="S17" s="514"/>
      <c r="T17" s="514"/>
      <c r="W17" s="182" t="s">
        <v>297</v>
      </c>
      <c r="X17" s="183"/>
    </row>
    <row r="18" spans="1:24" ht="38.25" customHeight="1" x14ac:dyDescent="0.45">
      <c r="A18" s="444" t="s">
        <v>318</v>
      </c>
      <c r="B18" s="445"/>
      <c r="C18" s="445"/>
      <c r="D18" s="446" t="s">
        <v>320</v>
      </c>
      <c r="E18" s="446" t="s">
        <v>378</v>
      </c>
      <c r="F18" s="447" t="s">
        <v>322</v>
      </c>
      <c r="G18" s="440" t="s">
        <v>319</v>
      </c>
      <c r="H18" s="441"/>
      <c r="I18" s="441"/>
      <c r="J18" s="442" t="s">
        <v>320</v>
      </c>
      <c r="K18" s="442" t="s">
        <v>378</v>
      </c>
      <c r="L18" s="443" t="s">
        <v>322</v>
      </c>
      <c r="M18" s="517" t="s">
        <v>286</v>
      </c>
      <c r="N18" s="517"/>
      <c r="O18" s="517"/>
      <c r="P18" s="514"/>
      <c r="Q18" s="514"/>
      <c r="R18" s="514"/>
      <c r="S18" s="514"/>
      <c r="T18" s="514"/>
      <c r="W18" s="185" t="s">
        <v>323</v>
      </c>
      <c r="X18" s="184" t="s">
        <v>473</v>
      </c>
    </row>
    <row r="19" spans="1:24" ht="38.25" customHeight="1" x14ac:dyDescent="0.45">
      <c r="A19" s="560" t="s">
        <v>302</v>
      </c>
      <c r="B19" s="561"/>
      <c r="C19" s="470" t="str">
        <f>IF(②決算書概要!L4&gt;②決算書概要!K4, "成長", IF(②決算書概要!L4=②決算書概要!K4, "現状維持", "縮小"))</f>
        <v>現状維持</v>
      </c>
      <c r="D19" s="467">
        <f>IF(C19="成長",10,0)</f>
        <v>0</v>
      </c>
      <c r="E19" s="571">
        <f>SUM(D19:D20)</f>
        <v>0</v>
      </c>
      <c r="F19" s="541" t="str">
        <f>IF(E19&gt;=18,"◎",IF(E19&gt;=12,"○",IF(E19&gt;=8,"△","×")))</f>
        <v>×</v>
      </c>
      <c r="G19" s="560" t="s">
        <v>304</v>
      </c>
      <c r="H19" s="561"/>
      <c r="I19" s="466" t="e">
        <f>②決算書概要!G21/(⑥キャッシュフローの増減要因!Q10*10000)</f>
        <v>#DIV/0!</v>
      </c>
      <c r="J19" s="467" t="e">
        <f>IF(I19&lt;0,0,
   IF(I19&lt;=5,10,
      IF(I19&lt;=7,8,
         IF(I19&lt;=9,6,
            IF(I19&lt;=12,4,
               IF(I19&lt;=15,2,0))))))</f>
        <v>#DIV/0!</v>
      </c>
      <c r="K19" s="573" t="e">
        <f>SUM(J19:J20)</f>
        <v>#DIV/0!</v>
      </c>
      <c r="L19" s="575" t="e">
        <f>IF(K19&gt;=18,"◎",IF(K19&gt;=12,"○",IF(K19&gt;=8,"△","×")))</f>
        <v>#DIV/0!</v>
      </c>
      <c r="M19" s="579" t="s">
        <v>291</v>
      </c>
      <c r="N19" s="528"/>
      <c r="O19" s="528"/>
      <c r="P19" s="514" t="s">
        <v>484</v>
      </c>
      <c r="Q19" s="514"/>
      <c r="R19" s="514"/>
      <c r="S19" s="514"/>
      <c r="T19" s="514"/>
      <c r="W19" s="185" t="s">
        <v>324</v>
      </c>
      <c r="X19" s="184" t="s">
        <v>473</v>
      </c>
    </row>
    <row r="20" spans="1:24" ht="38.25" customHeight="1" x14ac:dyDescent="0.45">
      <c r="A20" s="553" t="s">
        <v>303</v>
      </c>
      <c r="B20" s="554"/>
      <c r="C20" s="471" t="str">
        <f>IF(②決算書概要!L12&gt;②決算書概要!K12, "成長", IF(②決算書概要!L12=②決算書概要!K12, "現状維持", "縮小"))</f>
        <v>現状維持</v>
      </c>
      <c r="D20" s="465">
        <f>IF(C20="成長",10,0)</f>
        <v>0</v>
      </c>
      <c r="E20" s="572"/>
      <c r="F20" s="543"/>
      <c r="G20" s="577" t="s">
        <v>305</v>
      </c>
      <c r="H20" s="578"/>
      <c r="I20" s="468" t="str">
        <f>IF(②決算書概要!L17=0, "-", (②決算書概要!L12+②決算書概要!L13)/②決算書概要!L17)</f>
        <v>-</v>
      </c>
      <c r="J20" s="469">
        <f>IF(I20="-", 10,
   IF(I20&gt;=5,10,
      IF(I20&gt;=3,8,
         IF(I20&gt;=2,6,
            IF(I20&gt;=1,4,
               IF(I20&gt;=0.1,2,0))))))</f>
        <v>10</v>
      </c>
      <c r="K20" s="574"/>
      <c r="L20" s="576"/>
      <c r="M20" s="580"/>
      <c r="N20" s="529"/>
      <c r="O20" s="529"/>
      <c r="P20" s="514"/>
      <c r="Q20" s="514"/>
      <c r="R20" s="514"/>
      <c r="S20" s="514"/>
      <c r="T20" s="514"/>
      <c r="W20" s="185" t="s">
        <v>325</v>
      </c>
      <c r="X20" s="186" t="s">
        <v>476</v>
      </c>
    </row>
    <row r="21" spans="1:24" ht="38.25" customHeight="1" x14ac:dyDescent="0.45">
      <c r="A21" s="557" t="str" cm="1">
        <f t="array" ref="A21">_xlfn.IFS(F19=W18,X18,F19=W19,X19,F19=W20,X20,F19=W21,X21)</f>
        <v>成長性に課題があります。新規市場の開拓や商品力強化を検討してください。</v>
      </c>
      <c r="B21" s="558"/>
      <c r="C21" s="558"/>
      <c r="D21" s="558"/>
      <c r="E21" s="558"/>
      <c r="F21" s="559"/>
      <c r="G21" s="557" t="e" cm="1">
        <f t="array" ref="G21">_xlfn.IFS(L19=W23,X23,L19=W24,X24,L19=W25,X25,L19=W26,X26)</f>
        <v>#DIV/0!</v>
      </c>
      <c r="H21" s="558"/>
      <c r="I21" s="558"/>
      <c r="J21" s="558"/>
      <c r="K21" s="558"/>
      <c r="L21" s="559"/>
      <c r="M21" s="538" t="s">
        <v>286</v>
      </c>
      <c r="N21" s="538"/>
      <c r="O21" s="538"/>
      <c r="P21" s="514"/>
      <c r="Q21" s="514"/>
      <c r="R21" s="514"/>
      <c r="S21" s="514"/>
      <c r="T21" s="514"/>
      <c r="W21" s="185" t="s">
        <v>326</v>
      </c>
      <c r="X21" s="186" t="s">
        <v>476</v>
      </c>
    </row>
    <row r="22" spans="1:24" ht="38.25" customHeight="1" x14ac:dyDescent="0.45">
      <c r="M22" s="178"/>
      <c r="N22" s="179"/>
      <c r="O22" s="176"/>
      <c r="P22" s="180"/>
      <c r="Q22" s="180"/>
      <c r="R22" s="180"/>
      <c r="S22" s="181"/>
      <c r="T22" s="181"/>
      <c r="U22" s="181"/>
      <c r="V22" s="181"/>
      <c r="W22" s="182" t="s">
        <v>299</v>
      </c>
      <c r="X22" s="183"/>
    </row>
    <row r="23" spans="1:24" ht="32.4" customHeight="1" x14ac:dyDescent="0.45">
      <c r="M23" s="177"/>
      <c r="N23" s="177"/>
      <c r="O23" s="177"/>
      <c r="W23" s="185" t="s">
        <v>323</v>
      </c>
      <c r="X23" s="184" t="s">
        <v>473</v>
      </c>
    </row>
    <row r="24" spans="1:24" ht="32.4" customHeight="1" x14ac:dyDescent="0.45">
      <c r="M24" s="177"/>
      <c r="N24" s="177"/>
      <c r="O24" s="177"/>
      <c r="W24" s="185" t="s">
        <v>324</v>
      </c>
      <c r="X24" s="184" t="s">
        <v>473</v>
      </c>
    </row>
    <row r="25" spans="1:24" ht="32.4" customHeight="1" x14ac:dyDescent="0.45">
      <c r="M25" s="177"/>
      <c r="N25" s="177"/>
      <c r="O25" s="177"/>
      <c r="W25" s="185" t="s">
        <v>325</v>
      </c>
      <c r="X25" s="186" t="s">
        <v>477</v>
      </c>
    </row>
    <row r="26" spans="1:24" ht="32.4" customHeight="1" x14ac:dyDescent="0.45">
      <c r="M26" s="177"/>
      <c r="N26" s="177"/>
      <c r="O26" s="177"/>
      <c r="W26" s="185" t="s">
        <v>326</v>
      </c>
      <c r="X26" s="186" t="s">
        <v>477</v>
      </c>
    </row>
    <row r="27" spans="1:24" ht="32.4" customHeight="1" x14ac:dyDescent="0.45">
      <c r="M27" s="177"/>
      <c r="N27" s="177"/>
      <c r="O27" s="177"/>
    </row>
  </sheetData>
  <sheetProtection algorithmName="SHA-512" hashValue="HLgDE3kNZd6ThL3jZ3CMPFdvoH4PCkq95u9vjyIXSf4AiMC3ckLw1fSIoZrb8xHpb7tEknyPjl5ORgWaya2vOA==" saltValue="PJk2SRxLc2iUq/ZmbmP7Ag==" spinCount="100000" sheet="1" objects="1" scenarios="1" formatCells="0" formatColumns="0" formatRows="0"/>
  <mergeCells count="51">
    <mergeCell ref="P16:T18"/>
    <mergeCell ref="A19:B19"/>
    <mergeCell ref="E19:E20"/>
    <mergeCell ref="F19:F20"/>
    <mergeCell ref="G19:H19"/>
    <mergeCell ref="K19:K20"/>
    <mergeCell ref="L19:L20"/>
    <mergeCell ref="M18:O18"/>
    <mergeCell ref="A20:B20"/>
    <mergeCell ref="G20:H20"/>
    <mergeCell ref="M19:O20"/>
    <mergeCell ref="P19:T21"/>
    <mergeCell ref="A21:F21"/>
    <mergeCell ref="G21:L21"/>
    <mergeCell ref="M21:O21"/>
    <mergeCell ref="G17:L17"/>
    <mergeCell ref="M16:O17"/>
    <mergeCell ref="M10:O11"/>
    <mergeCell ref="K14:K16"/>
    <mergeCell ref="A15:B15"/>
    <mergeCell ref="G15:H15"/>
    <mergeCell ref="A16:B16"/>
    <mergeCell ref="G16:H16"/>
    <mergeCell ref="A17:F17"/>
    <mergeCell ref="A14:B14"/>
    <mergeCell ref="E14:E16"/>
    <mergeCell ref="F14:F16"/>
    <mergeCell ref="G14:H14"/>
    <mergeCell ref="G9:L12"/>
    <mergeCell ref="M13:O14"/>
    <mergeCell ref="P13:T15"/>
    <mergeCell ref="A1:W1"/>
    <mergeCell ref="A2:L3"/>
    <mergeCell ref="M2:T3"/>
    <mergeCell ref="G4:H4"/>
    <mergeCell ref="M4:O5"/>
    <mergeCell ref="P4:T6"/>
    <mergeCell ref="G5:H5"/>
    <mergeCell ref="K5:K8"/>
    <mergeCell ref="L5:L8"/>
    <mergeCell ref="G6:H6"/>
    <mergeCell ref="M6:O6"/>
    <mergeCell ref="G7:H7"/>
    <mergeCell ref="M15:O15"/>
    <mergeCell ref="L14:L16"/>
    <mergeCell ref="M7:O8"/>
    <mergeCell ref="P7:T9"/>
    <mergeCell ref="G8:H8"/>
    <mergeCell ref="M9:O9"/>
    <mergeCell ref="P10:T12"/>
    <mergeCell ref="M12:O12"/>
  </mergeCells>
  <phoneticPr fontId="3"/>
  <printOptions horizontalCentered="1" verticalCentered="1"/>
  <pageMargins left="0.23622047244094491" right="0.23622047244094491" top="0.19685039370078741" bottom="0.39370078740157483" header="0.31496062992125984" footer="0.11811023622047245"/>
  <pageSetup paperSize="8" scale="9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4ABEF-8376-47BB-8792-F560C14F5228}">
  <sheetPr>
    <tabColor theme="5" tint="0.59999389629810485"/>
    <pageSetUpPr fitToPage="1"/>
  </sheetPr>
  <dimension ref="A1:E11"/>
  <sheetViews>
    <sheetView view="pageBreakPreview" zoomScale="60" zoomScaleNormal="100" workbookViewId="0">
      <selection activeCell="C9" sqref="C9"/>
    </sheetView>
  </sheetViews>
  <sheetFormatPr defaultColWidth="9" defaultRowHeight="41.25" customHeight="1" x14ac:dyDescent="0.45"/>
  <cols>
    <col min="1" max="1" width="12.5" style="155" customWidth="1"/>
    <col min="2" max="2" width="27.69921875" style="155" customWidth="1"/>
    <col min="3" max="3" width="57" style="155" customWidth="1"/>
    <col min="4" max="4" width="60" style="155" customWidth="1"/>
    <col min="5" max="5" width="71.09765625" style="155" customWidth="1"/>
    <col min="6" max="16384" width="9" style="155"/>
  </cols>
  <sheetData>
    <row r="1" spans="1:5" ht="41.25" customHeight="1" thickBot="1" x14ac:dyDescent="0.5">
      <c r="A1" s="161" t="s">
        <v>307</v>
      </c>
      <c r="B1" s="162" t="s">
        <v>327</v>
      </c>
      <c r="C1" s="160" t="s">
        <v>328</v>
      </c>
      <c r="D1" s="160" t="s">
        <v>329</v>
      </c>
      <c r="E1" s="160" t="s">
        <v>330</v>
      </c>
    </row>
    <row r="2" spans="1:5" ht="90" customHeight="1" thickTop="1" x14ac:dyDescent="0.45">
      <c r="A2" s="581" t="s">
        <v>294</v>
      </c>
      <c r="B2" s="165" t="s">
        <v>308</v>
      </c>
      <c r="C2" s="166" t="s">
        <v>331</v>
      </c>
      <c r="D2" s="167" t="s">
        <v>332</v>
      </c>
      <c r="E2" s="167" t="s">
        <v>350</v>
      </c>
    </row>
    <row r="3" spans="1:5" ht="90" customHeight="1" x14ac:dyDescent="0.45">
      <c r="A3" s="582"/>
      <c r="B3" s="164" t="s">
        <v>309</v>
      </c>
      <c r="C3" s="157" t="s">
        <v>333</v>
      </c>
      <c r="D3" s="156" t="s">
        <v>334</v>
      </c>
      <c r="E3" s="156" t="s">
        <v>351</v>
      </c>
    </row>
    <row r="4" spans="1:5" ht="90" customHeight="1" thickBot="1" x14ac:dyDescent="0.5">
      <c r="A4" s="583"/>
      <c r="B4" s="168" t="s">
        <v>310</v>
      </c>
      <c r="C4" s="169" t="s">
        <v>335</v>
      </c>
      <c r="D4" s="170" t="s">
        <v>486</v>
      </c>
      <c r="E4" s="170" t="s">
        <v>352</v>
      </c>
    </row>
    <row r="5" spans="1:5" ht="90" customHeight="1" thickTop="1" x14ac:dyDescent="0.45">
      <c r="A5" s="584" t="s">
        <v>296</v>
      </c>
      <c r="B5" s="165" t="s">
        <v>311</v>
      </c>
      <c r="C5" s="166" t="s">
        <v>336</v>
      </c>
      <c r="D5" s="167" t="s">
        <v>337</v>
      </c>
      <c r="E5" s="167" t="s">
        <v>353</v>
      </c>
    </row>
    <row r="6" spans="1:5" ht="90" customHeight="1" x14ac:dyDescent="0.45">
      <c r="A6" s="585"/>
      <c r="B6" s="164" t="s">
        <v>312</v>
      </c>
      <c r="C6" s="157" t="s">
        <v>338</v>
      </c>
      <c r="D6" s="156" t="s">
        <v>339</v>
      </c>
      <c r="E6" s="156" t="s">
        <v>340</v>
      </c>
    </row>
    <row r="7" spans="1:5" ht="90" customHeight="1" thickBot="1" x14ac:dyDescent="0.5">
      <c r="A7" s="586"/>
      <c r="B7" s="168" t="s">
        <v>313</v>
      </c>
      <c r="C7" s="169" t="s">
        <v>341</v>
      </c>
      <c r="D7" s="170" t="s">
        <v>342</v>
      </c>
      <c r="E7" s="170" t="s">
        <v>354</v>
      </c>
    </row>
    <row r="8" spans="1:5" ht="90" customHeight="1" thickTop="1" x14ac:dyDescent="0.45">
      <c r="A8" s="587" t="s">
        <v>297</v>
      </c>
      <c r="B8" s="165" t="s">
        <v>314</v>
      </c>
      <c r="C8" s="166" t="s">
        <v>343</v>
      </c>
      <c r="D8" s="167" t="s">
        <v>344</v>
      </c>
      <c r="E8" s="167" t="s">
        <v>345</v>
      </c>
    </row>
    <row r="9" spans="1:5" ht="90" customHeight="1" thickBot="1" x14ac:dyDescent="0.5">
      <c r="A9" s="588"/>
      <c r="B9" s="168" t="s">
        <v>315</v>
      </c>
      <c r="C9" s="169" t="s">
        <v>346</v>
      </c>
      <c r="D9" s="170" t="s">
        <v>347</v>
      </c>
      <c r="E9" s="170" t="s">
        <v>345</v>
      </c>
    </row>
    <row r="10" spans="1:5" ht="90" customHeight="1" thickTop="1" x14ac:dyDescent="0.45">
      <c r="A10" s="589" t="s">
        <v>299</v>
      </c>
      <c r="B10" s="163" t="s">
        <v>316</v>
      </c>
      <c r="C10" s="158" t="s">
        <v>348</v>
      </c>
      <c r="D10" s="159" t="s">
        <v>487</v>
      </c>
      <c r="E10" s="159" t="s">
        <v>358</v>
      </c>
    </row>
    <row r="11" spans="1:5" ht="90" customHeight="1" x14ac:dyDescent="0.45">
      <c r="A11" s="590"/>
      <c r="B11" s="164" t="s">
        <v>305</v>
      </c>
      <c r="C11" s="157" t="s">
        <v>349</v>
      </c>
      <c r="D11" s="156" t="s">
        <v>485</v>
      </c>
      <c r="E11" s="156" t="s">
        <v>359</v>
      </c>
    </row>
  </sheetData>
  <sheetProtection algorithmName="SHA-512" hashValue="qIIR2o7pRNfb6wuYII0AkRxhdVMy3ZUhWPwNjCBDFw/YjYeV+2BNLLCEFhPaX7n1AgTiyYjiHFHYJbBC8BtxEA==" saltValue="oKRbzV/7MLA+bvFDoEbSkA==" spinCount="100000" sheet="1" objects="1" scenarios="1"/>
  <mergeCells count="4">
    <mergeCell ref="A2:A4"/>
    <mergeCell ref="A5:A7"/>
    <mergeCell ref="A8:A9"/>
    <mergeCell ref="A10:A11"/>
  </mergeCells>
  <phoneticPr fontId="3"/>
  <printOptions horizontalCentered="1" verticalCentered="1"/>
  <pageMargins left="0.31496062992125984" right="0.11811023622047245" top="0.15748031496062992" bottom="0.15748031496062992" header="0.15748031496062992" footer="0.31496062992125984"/>
  <pageSetup paperSize="8" scale="82" orientation="landscape" r:id="rId1"/>
  <headerFooter>
    <oddHeader>&amp;C&amp;"-,太字"&amp;18参考）財務指標評価基準</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DD6E4-2429-4870-8DF0-6C6213BF0071}">
  <sheetPr>
    <tabColor theme="5" tint="0.59999389629810485"/>
    <pageSetUpPr fitToPage="1"/>
  </sheetPr>
  <dimension ref="A1:AB25"/>
  <sheetViews>
    <sheetView view="pageBreakPreview" zoomScale="70" zoomScaleNormal="70" zoomScaleSheetLayoutView="70" workbookViewId="0">
      <selection activeCell="I19" sqref="I19"/>
    </sheetView>
  </sheetViews>
  <sheetFormatPr defaultColWidth="12.19921875" defaultRowHeight="32.4" customHeight="1" x14ac:dyDescent="0.45"/>
  <cols>
    <col min="1" max="5" width="12.19921875" style="44"/>
    <col min="6" max="6" width="12.19921875" style="44" customWidth="1"/>
    <col min="7" max="16384" width="12.19921875" style="44"/>
  </cols>
  <sheetData>
    <row r="1" spans="1:28" ht="32.4" customHeight="1" x14ac:dyDescent="0.45">
      <c r="A1" s="518" t="s">
        <v>265</v>
      </c>
      <c r="B1" s="518"/>
      <c r="C1" s="518"/>
      <c r="D1" s="518"/>
      <c r="E1" s="518"/>
      <c r="F1" s="518"/>
      <c r="G1" s="518"/>
      <c r="H1" s="518"/>
      <c r="I1" s="518"/>
      <c r="J1" s="518"/>
      <c r="K1" s="518"/>
      <c r="L1" s="518"/>
      <c r="M1" s="518"/>
      <c r="N1" s="518"/>
      <c r="O1" s="518"/>
      <c r="P1" s="518"/>
    </row>
    <row r="2" spans="1:28" ht="32.4" customHeight="1" x14ac:dyDescent="0.7">
      <c r="A2" s="600" t="s">
        <v>284</v>
      </c>
      <c r="B2" s="118"/>
      <c r="D2" s="61"/>
      <c r="E2" s="61"/>
      <c r="F2" s="61"/>
      <c r="G2" s="61"/>
      <c r="H2" s="61"/>
      <c r="I2" s="61"/>
      <c r="J2" s="61"/>
      <c r="K2" s="58"/>
      <c r="L2" s="58"/>
      <c r="M2" s="58"/>
      <c r="N2" s="58"/>
      <c r="O2" s="58"/>
      <c r="P2" s="58"/>
    </row>
    <row r="3" spans="1:28" ht="32.4" customHeight="1" x14ac:dyDescent="0.7">
      <c r="A3" s="595"/>
      <c r="B3" s="117"/>
      <c r="C3" s="63"/>
      <c r="D3" s="64"/>
      <c r="E3" s="64"/>
      <c r="F3" s="65"/>
      <c r="G3" s="64"/>
      <c r="H3" s="64"/>
      <c r="I3" s="66"/>
      <c r="J3" s="147"/>
      <c r="L3" s="67"/>
      <c r="M3" s="67"/>
      <c r="N3" s="58"/>
      <c r="O3" s="58"/>
      <c r="P3" s="58"/>
      <c r="T3"/>
    </row>
    <row r="4" spans="1:28" ht="32.4" customHeight="1" x14ac:dyDescent="0.7">
      <c r="A4" s="595"/>
      <c r="B4" s="117"/>
      <c r="C4" s="63"/>
      <c r="D4" s="64"/>
      <c r="E4" s="149">
        <v>300</v>
      </c>
      <c r="F4" s="146"/>
      <c r="G4" s="150" t="s">
        <v>275</v>
      </c>
      <c r="H4" s="64"/>
      <c r="I4" s="593">
        <v>600</v>
      </c>
      <c r="J4" s="61"/>
      <c r="K4" s="591">
        <v>750</v>
      </c>
      <c r="L4" s="67"/>
      <c r="M4" s="67"/>
      <c r="N4" s="58"/>
      <c r="O4" s="58"/>
      <c r="P4" s="58"/>
      <c r="S4" s="63"/>
      <c r="T4" s="64"/>
    </row>
    <row r="5" spans="1:28" ht="32.4" customHeight="1" x14ac:dyDescent="0.55000000000000004">
      <c r="A5" s="595"/>
      <c r="B5" s="117"/>
      <c r="C5" s="63"/>
      <c r="D5" s="64"/>
      <c r="E5" s="594"/>
      <c r="F5" s="65"/>
      <c r="G5" s="592" t="s">
        <v>273</v>
      </c>
      <c r="H5" s="64"/>
      <c r="I5" s="593"/>
      <c r="J5" s="49"/>
      <c r="K5" s="591"/>
      <c r="L5" s="49"/>
      <c r="M5" s="63"/>
      <c r="N5" s="64"/>
      <c r="P5"/>
    </row>
    <row r="6" spans="1:28" ht="32.4" customHeight="1" x14ac:dyDescent="0.55000000000000004">
      <c r="A6" s="595"/>
      <c r="B6" s="117"/>
      <c r="C6" s="63"/>
      <c r="D6" s="143"/>
      <c r="E6" s="594"/>
      <c r="F6" s="68"/>
      <c r="G6" s="592"/>
      <c r="H6" s="64"/>
      <c r="I6" s="593"/>
      <c r="J6" s="49"/>
      <c r="K6" s="591"/>
      <c r="L6" s="49"/>
      <c r="M6" s="49"/>
      <c r="N6" s="49"/>
      <c r="P6" s="49"/>
    </row>
    <row r="7" spans="1:28" ht="32.4" customHeight="1" x14ac:dyDescent="0.55000000000000004">
      <c r="A7" s="595"/>
      <c r="B7" s="117"/>
      <c r="C7" s="601">
        <v>300</v>
      </c>
      <c r="D7" s="64"/>
      <c r="E7" s="151" t="s">
        <v>274</v>
      </c>
      <c r="F7" s="65"/>
      <c r="G7" s="592"/>
      <c r="H7" s="143"/>
      <c r="I7" s="593"/>
      <c r="J7" s="49"/>
      <c r="K7" s="591"/>
      <c r="L7" s="49"/>
      <c r="M7" s="49"/>
      <c r="N7" s="49"/>
      <c r="P7" s="49"/>
    </row>
    <row r="8" spans="1:28" ht="32.4" customHeight="1" x14ac:dyDescent="0.95">
      <c r="A8" s="595"/>
      <c r="B8" s="49"/>
      <c r="C8" s="601"/>
      <c r="D8" s="144"/>
      <c r="E8" s="145"/>
      <c r="F8" s="145"/>
      <c r="G8" s="143"/>
      <c r="H8" s="146"/>
      <c r="I8" s="148" t="s">
        <v>276</v>
      </c>
      <c r="J8" s="144"/>
      <c r="K8" s="591"/>
      <c r="L8" s="49"/>
      <c r="M8" s="49"/>
      <c r="N8" s="49"/>
      <c r="O8" s="49"/>
      <c r="P8" s="49"/>
      <c r="Q8" s="52"/>
      <c r="R8" s="52"/>
      <c r="S8" s="52"/>
      <c r="T8" s="52"/>
      <c r="U8" s="52"/>
      <c r="V8" s="52"/>
      <c r="W8" s="52"/>
      <c r="X8" s="52"/>
      <c r="Y8" s="52"/>
      <c r="Z8" s="52"/>
      <c r="AA8" s="52"/>
      <c r="AB8" s="52"/>
    </row>
    <row r="9" spans="1:28" ht="32.4" customHeight="1" x14ac:dyDescent="1.4">
      <c r="A9" s="595"/>
      <c r="B9" s="54"/>
      <c r="C9" s="54"/>
      <c r="D9" s="54"/>
      <c r="E9" s="54"/>
      <c r="F9" s="54"/>
      <c r="G9" s="64"/>
      <c r="H9" s="64"/>
      <c r="I9" s="66"/>
      <c r="J9" s="49"/>
      <c r="K9" s="49"/>
      <c r="L9" s="54"/>
      <c r="M9" s="54"/>
      <c r="N9" s="54"/>
      <c r="O9" s="54"/>
      <c r="P9" s="54"/>
      <c r="Q9" s="52"/>
      <c r="R9" s="52"/>
      <c r="S9" s="52"/>
    </row>
    <row r="10" spans="1:28" ht="32.4" customHeight="1" x14ac:dyDescent="1.4">
      <c r="A10" s="595" t="s">
        <v>277</v>
      </c>
      <c r="B10" s="54"/>
      <c r="C10" s="54"/>
      <c r="D10" s="54"/>
      <c r="E10" s="54"/>
      <c r="F10" s="54"/>
      <c r="G10" s="64"/>
      <c r="H10" s="64"/>
      <c r="I10" s="66"/>
      <c r="J10" s="596" t="s">
        <v>281</v>
      </c>
      <c r="K10" s="605"/>
      <c r="L10" s="54"/>
      <c r="M10" s="54"/>
      <c r="N10" s="54"/>
      <c r="O10" s="54"/>
      <c r="P10" s="54"/>
      <c r="Q10" s="52"/>
      <c r="R10" s="52"/>
      <c r="S10" s="52"/>
    </row>
    <row r="11" spans="1:28" ht="32.4" customHeight="1" x14ac:dyDescent="1.4">
      <c r="A11" s="595"/>
      <c r="B11" s="54"/>
      <c r="C11" s="54"/>
      <c r="D11" s="54"/>
      <c r="E11" s="54"/>
      <c r="F11" s="54"/>
      <c r="G11" s="64"/>
      <c r="H11" s="64"/>
      <c r="I11" s="66"/>
      <c r="J11" s="607"/>
      <c r="K11" s="606"/>
      <c r="L11" s="54"/>
      <c r="M11" s="54"/>
      <c r="N11" s="54"/>
      <c r="O11" s="54"/>
      <c r="P11" s="54"/>
      <c r="Q11" s="52"/>
      <c r="R11" s="52"/>
      <c r="S11" s="52"/>
    </row>
    <row r="12" spans="1:28" ht="32.4" customHeight="1" x14ac:dyDescent="1.4">
      <c r="A12" s="595"/>
      <c r="B12" s="54"/>
      <c r="C12" s="54"/>
      <c r="D12" s="54"/>
      <c r="E12" s="54"/>
      <c r="F12" s="54"/>
      <c r="G12" s="56"/>
      <c r="H12" s="57"/>
      <c r="I12" s="56"/>
      <c r="J12" s="607"/>
      <c r="K12" s="606"/>
      <c r="L12" s="58"/>
      <c r="M12" s="58"/>
      <c r="N12" s="58"/>
      <c r="O12" s="58"/>
      <c r="P12" s="58"/>
      <c r="Q12" s="52"/>
      <c r="R12" s="52"/>
      <c r="S12" s="52"/>
    </row>
    <row r="13" spans="1:28" ht="32.4" customHeight="1" thickBot="1" x14ac:dyDescent="0.75">
      <c r="A13" s="595"/>
      <c r="B13" s="118"/>
      <c r="C13" s="596" t="s">
        <v>279</v>
      </c>
      <c r="D13" s="605"/>
      <c r="E13" s="61"/>
      <c r="F13" s="61"/>
      <c r="G13" s="61"/>
      <c r="H13" s="61"/>
      <c r="I13" s="61"/>
      <c r="J13" s="607"/>
      <c r="K13" s="606"/>
      <c r="L13" s="58"/>
      <c r="M13" s="58"/>
      <c r="N13" s="58"/>
      <c r="O13" s="58"/>
      <c r="P13" s="58"/>
      <c r="Q13" s="52"/>
      <c r="R13" s="52"/>
      <c r="S13" s="52"/>
    </row>
    <row r="14" spans="1:28" ht="32.4" customHeight="1" thickBot="1" x14ac:dyDescent="0.6">
      <c r="A14" s="595"/>
      <c r="B14" s="117"/>
      <c r="C14" s="597"/>
      <c r="D14" s="606"/>
      <c r="E14" s="64"/>
      <c r="F14" s="65"/>
      <c r="G14" s="64"/>
      <c r="H14" s="64"/>
      <c r="I14" s="66"/>
      <c r="J14" s="607"/>
      <c r="K14" s="603" t="s">
        <v>282</v>
      </c>
      <c r="L14" s="67"/>
      <c r="M14" s="67"/>
      <c r="N14" s="58"/>
      <c r="O14" s="58"/>
      <c r="P14" s="58"/>
      <c r="Q14" s="52"/>
      <c r="R14" s="52"/>
      <c r="S14" s="52"/>
    </row>
    <row r="15" spans="1:28" ht="32.4" customHeight="1" x14ac:dyDescent="0.55000000000000004">
      <c r="A15" s="595"/>
      <c r="B15" s="117"/>
      <c r="C15" s="598"/>
      <c r="D15" s="603" t="s">
        <v>280</v>
      </c>
      <c r="E15" s="64"/>
      <c r="F15" s="65"/>
      <c r="G15" s="64"/>
      <c r="H15" s="64"/>
      <c r="I15" s="66"/>
      <c r="J15" s="598"/>
      <c r="K15" s="608"/>
      <c r="L15" s="67"/>
      <c r="M15" s="67"/>
      <c r="N15" s="58"/>
      <c r="O15" s="58"/>
      <c r="P15" s="58"/>
      <c r="Q15" s="52"/>
      <c r="R15" s="52"/>
      <c r="S15" s="52"/>
    </row>
    <row r="16" spans="1:28" ht="32.4" customHeight="1" thickBot="1" x14ac:dyDescent="0.6">
      <c r="A16" s="595"/>
      <c r="B16" s="117"/>
      <c r="C16" s="599"/>
      <c r="D16" s="604"/>
      <c r="E16" s="64"/>
      <c r="F16" s="65"/>
      <c r="G16" s="64"/>
      <c r="H16" s="64"/>
      <c r="I16" s="66"/>
      <c r="J16" s="599"/>
      <c r="K16" s="604"/>
      <c r="L16" s="49"/>
      <c r="M16" s="49"/>
      <c r="N16" s="49"/>
      <c r="P16" s="49"/>
    </row>
    <row r="17" spans="1:16" ht="32.4" customHeight="1" x14ac:dyDescent="0.55000000000000004">
      <c r="A17" s="595"/>
      <c r="B17" s="117"/>
      <c r="C17" s="63"/>
      <c r="D17" s="64"/>
      <c r="E17" s="64"/>
      <c r="F17" s="68"/>
      <c r="G17" s="64"/>
      <c r="H17" s="64"/>
      <c r="I17" s="66"/>
      <c r="J17" s="49"/>
      <c r="K17" s="49"/>
      <c r="L17" s="49"/>
      <c r="M17" s="49"/>
      <c r="N17" s="49"/>
      <c r="P17" s="49"/>
    </row>
    <row r="18" spans="1:16" ht="32.4" customHeight="1" x14ac:dyDescent="0.55000000000000004">
      <c r="A18" s="595" t="s">
        <v>278</v>
      </c>
      <c r="B18" s="117"/>
      <c r="C18" s="602"/>
      <c r="D18" s="602"/>
      <c r="E18" s="611"/>
      <c r="F18" s="611"/>
      <c r="G18" s="64"/>
      <c r="H18" s="64"/>
      <c r="I18" s="66"/>
      <c r="J18" s="49"/>
      <c r="K18" s="49"/>
      <c r="L18" s="49"/>
      <c r="M18" s="49"/>
      <c r="N18" s="49"/>
      <c r="P18" s="49"/>
    </row>
    <row r="19" spans="1:16" ht="32.4" customHeight="1" x14ac:dyDescent="0.55000000000000004">
      <c r="A19" s="595"/>
      <c r="B19" s="117"/>
      <c r="C19" s="602"/>
      <c r="D19" s="602"/>
      <c r="E19" s="616"/>
      <c r="F19" s="616"/>
      <c r="G19" s="612"/>
      <c r="H19" s="612"/>
      <c r="J19" s="49"/>
      <c r="K19" s="49"/>
      <c r="L19" s="49"/>
      <c r="M19" s="49"/>
      <c r="N19" s="142"/>
      <c r="O19" s="142"/>
      <c r="P19" s="49"/>
    </row>
    <row r="20" spans="1:16" ht="32.4" customHeight="1" x14ac:dyDescent="0.45">
      <c r="A20" s="595"/>
      <c r="C20" s="602"/>
      <c r="D20" s="602"/>
      <c r="E20" s="616"/>
      <c r="F20" s="616"/>
      <c r="G20" s="612"/>
      <c r="H20" s="612"/>
      <c r="J20" s="69"/>
      <c r="K20" s="49"/>
      <c r="L20" s="49"/>
      <c r="M20" s="49"/>
      <c r="N20" s="142"/>
      <c r="O20" s="142"/>
      <c r="P20" s="49"/>
    </row>
    <row r="21" spans="1:16" ht="32.4" customHeight="1" x14ac:dyDescent="0.45">
      <c r="A21" s="595"/>
      <c r="C21" s="602"/>
      <c r="D21" s="602"/>
      <c r="E21" s="616"/>
      <c r="F21" s="616"/>
      <c r="G21" s="617"/>
      <c r="H21" s="617"/>
      <c r="I21" s="613"/>
      <c r="J21" s="613"/>
      <c r="K21" s="614"/>
      <c r="L21" s="614"/>
      <c r="M21" s="49"/>
      <c r="N21" s="142"/>
      <c r="O21" s="142"/>
      <c r="P21" s="49"/>
    </row>
    <row r="22" spans="1:16" ht="32.4" customHeight="1" x14ac:dyDescent="0.45">
      <c r="A22" s="595"/>
      <c r="C22" s="602"/>
      <c r="D22" s="602"/>
      <c r="E22" s="616"/>
      <c r="F22" s="616"/>
      <c r="G22" s="617"/>
      <c r="H22" s="617"/>
      <c r="I22" s="618"/>
      <c r="J22" s="618"/>
      <c r="K22" s="614"/>
      <c r="L22" s="614"/>
      <c r="M22" s="49"/>
      <c r="N22" s="142"/>
      <c r="O22" s="142"/>
      <c r="P22" s="49"/>
    </row>
    <row r="23" spans="1:16" ht="32.4" customHeight="1" x14ac:dyDescent="0.45">
      <c r="A23" s="595"/>
      <c r="C23" s="602"/>
      <c r="D23" s="602"/>
      <c r="E23" s="616"/>
      <c r="F23" s="616"/>
      <c r="G23" s="617"/>
      <c r="H23" s="617"/>
      <c r="I23" s="618"/>
      <c r="J23" s="618"/>
      <c r="K23" s="619"/>
      <c r="L23" s="619"/>
      <c r="M23" s="614"/>
      <c r="N23" s="614"/>
      <c r="O23" s="142"/>
      <c r="P23" s="49"/>
    </row>
    <row r="24" spans="1:16" ht="32.4" customHeight="1" thickBot="1" x14ac:dyDescent="0.5">
      <c r="A24" s="595"/>
      <c r="C24" s="602"/>
      <c r="D24" s="602"/>
      <c r="E24" s="616"/>
      <c r="F24" s="616"/>
      <c r="G24" s="617"/>
      <c r="H24" s="617"/>
      <c r="I24" s="618"/>
      <c r="J24" s="618"/>
      <c r="K24" s="619"/>
      <c r="L24" s="619"/>
      <c r="M24" s="615"/>
      <c r="N24" s="615"/>
      <c r="P24" s="49"/>
    </row>
    <row r="25" spans="1:16" ht="32.4" customHeight="1" thickBot="1" x14ac:dyDescent="0.5">
      <c r="A25" s="595"/>
      <c r="C25" s="602"/>
      <c r="D25" s="602"/>
      <c r="E25" s="616"/>
      <c r="F25" s="616"/>
      <c r="G25" s="617"/>
      <c r="H25" s="617"/>
      <c r="I25" s="618"/>
      <c r="J25" s="618"/>
      <c r="K25" s="619"/>
      <c r="L25" s="620"/>
      <c r="M25" s="609" t="s">
        <v>283</v>
      </c>
      <c r="N25" s="610"/>
      <c r="O25" s="49"/>
      <c r="P25" s="49"/>
    </row>
  </sheetData>
  <sheetProtection algorithmName="SHA-512" hashValue="BjjW5PHs/ntIR5C0KZmhsrBW/KB1/iXtmosB5foeVQg4HH0STiIzkpEW8oDyvLB9Yxa6plCdmhyBqxgA0W31Wg==" saltValue="WFS5HvCCEbagHjBlqMNzqw==" spinCount="100000" sheet="1" objects="1" scenarios="1" formatCells="0" formatColumns="0" formatRows="0"/>
  <mergeCells count="28">
    <mergeCell ref="E18:F18"/>
    <mergeCell ref="G19:H20"/>
    <mergeCell ref="I21:J21"/>
    <mergeCell ref="K21:L22"/>
    <mergeCell ref="M23:N24"/>
    <mergeCell ref="E19:F25"/>
    <mergeCell ref="G21:H25"/>
    <mergeCell ref="I22:J25"/>
    <mergeCell ref="K23:L25"/>
    <mergeCell ref="J15:J16"/>
    <mergeCell ref="J10:J14"/>
    <mergeCell ref="K14:K16"/>
    <mergeCell ref="K10:K13"/>
    <mergeCell ref="M25:N25"/>
    <mergeCell ref="A18:A25"/>
    <mergeCell ref="C13:C14"/>
    <mergeCell ref="C15:C16"/>
    <mergeCell ref="A10:A17"/>
    <mergeCell ref="A2:A9"/>
    <mergeCell ref="C7:C8"/>
    <mergeCell ref="C18:D25"/>
    <mergeCell ref="D15:D16"/>
    <mergeCell ref="D13:D14"/>
    <mergeCell ref="K4:K8"/>
    <mergeCell ref="G5:G7"/>
    <mergeCell ref="I4:I7"/>
    <mergeCell ref="E5:E6"/>
    <mergeCell ref="A1:P1"/>
  </mergeCells>
  <phoneticPr fontId="3"/>
  <printOptions horizontalCentered="1" verticalCentered="1"/>
  <pageMargins left="0.23622047244094491" right="0.23622047244094491" top="0.19685039370078741" bottom="0.39370078740157483" header="0.31496062992125984" footer="0.11811023622047245"/>
  <pageSetup paperSize="8" scale="9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81F92-3DDF-4BC0-A50B-92ED134204CB}">
  <sheetPr>
    <tabColor theme="5" tint="0.59999389629810485"/>
    <pageSetUpPr fitToPage="1"/>
  </sheetPr>
  <dimension ref="A1:IU71"/>
  <sheetViews>
    <sheetView view="pageBreakPreview" topLeftCell="A19" zoomScale="70" zoomScaleNormal="76" zoomScaleSheetLayoutView="70" workbookViewId="0">
      <selection activeCell="M6" sqref="M6"/>
    </sheetView>
  </sheetViews>
  <sheetFormatPr defaultRowHeight="23.85" customHeight="1" x14ac:dyDescent="0.45"/>
  <cols>
    <col min="1" max="1" width="21.8984375" style="40" bestFit="1" customWidth="1"/>
    <col min="2" max="4" width="9.09765625" style="37" customWidth="1"/>
    <col min="5" max="5" width="22.8984375" style="40" bestFit="1" customWidth="1"/>
    <col min="6" max="8" width="9.09765625" style="37" customWidth="1"/>
    <col min="9" max="9" width="2.3984375" style="22" customWidth="1"/>
    <col min="10" max="10" width="27.5" style="35" customWidth="1"/>
    <col min="11" max="12" width="9.09765625" style="22" customWidth="1"/>
    <col min="13" max="13" width="9.09765625" style="37" customWidth="1"/>
    <col min="14" max="14" width="2.3984375" style="22" customWidth="1"/>
    <col min="15" max="15" width="5" style="22" customWidth="1"/>
    <col min="16" max="16" width="15.09765625" style="22" customWidth="1"/>
    <col min="17" max="18" width="9.09765625" style="22" customWidth="1"/>
    <col min="19" max="19" width="9.09765625" style="37" customWidth="1"/>
    <col min="20" max="20" width="10.8984375" style="22" customWidth="1"/>
    <col min="21" max="21" width="18.3984375" style="23" customWidth="1"/>
    <col min="22" max="22" width="11.69921875" style="23" bestFit="1" customWidth="1"/>
    <col min="23" max="31" width="15.09765625" style="23" customWidth="1"/>
    <col min="32" max="260" width="9" style="23"/>
    <col min="261" max="261" width="18" style="23" customWidth="1"/>
    <col min="262" max="262" width="10.8984375" style="23" customWidth="1"/>
    <col min="263" max="263" width="10.8984375" style="23" bestFit="1" customWidth="1"/>
    <col min="264" max="264" width="18" style="23" customWidth="1"/>
    <col min="265" max="266" width="10.8984375" style="23" customWidth="1"/>
    <col min="267" max="267" width="9" style="23"/>
    <col min="268" max="268" width="22.09765625" style="23" bestFit="1" customWidth="1"/>
    <col min="269" max="270" width="10.8984375" style="23" customWidth="1"/>
    <col min="271" max="271" width="8.09765625" style="23" customWidth="1"/>
    <col min="272" max="272" width="15.09765625" style="23" customWidth="1"/>
    <col min="273" max="274" width="10.8984375" style="23" customWidth="1"/>
    <col min="275" max="287" width="15.09765625" style="23" customWidth="1"/>
    <col min="288" max="516" width="9" style="23"/>
    <col min="517" max="517" width="18" style="23" customWidth="1"/>
    <col min="518" max="518" width="10.8984375" style="23" customWidth="1"/>
    <col min="519" max="519" width="10.8984375" style="23" bestFit="1" customWidth="1"/>
    <col min="520" max="520" width="18" style="23" customWidth="1"/>
    <col min="521" max="522" width="10.8984375" style="23" customWidth="1"/>
    <col min="523" max="523" width="9" style="23"/>
    <col min="524" max="524" width="22.09765625" style="23" bestFit="1" customWidth="1"/>
    <col min="525" max="526" width="10.8984375" style="23" customWidth="1"/>
    <col min="527" max="527" width="8.09765625" style="23" customWidth="1"/>
    <col min="528" max="528" width="15.09765625" style="23" customWidth="1"/>
    <col min="529" max="530" width="10.8984375" style="23" customWidth="1"/>
    <col min="531" max="543" width="15.09765625" style="23" customWidth="1"/>
    <col min="544" max="772" width="9" style="23"/>
    <col min="773" max="773" width="18" style="23" customWidth="1"/>
    <col min="774" max="774" width="10.8984375" style="23" customWidth="1"/>
    <col min="775" max="775" width="10.8984375" style="23" bestFit="1" customWidth="1"/>
    <col min="776" max="776" width="18" style="23" customWidth="1"/>
    <col min="777" max="778" width="10.8984375" style="23" customWidth="1"/>
    <col min="779" max="779" width="9" style="23"/>
    <col min="780" max="780" width="22.09765625" style="23" bestFit="1" customWidth="1"/>
    <col min="781" max="782" width="10.8984375" style="23" customWidth="1"/>
    <col min="783" max="783" width="8.09765625" style="23" customWidth="1"/>
    <col min="784" max="784" width="15.09765625" style="23" customWidth="1"/>
    <col min="785" max="786" width="10.8984375" style="23" customWidth="1"/>
    <col min="787" max="799" width="15.09765625" style="23" customWidth="1"/>
    <col min="800" max="1028" width="9" style="23"/>
    <col min="1029" max="1029" width="18" style="23" customWidth="1"/>
    <col min="1030" max="1030" width="10.8984375" style="23" customWidth="1"/>
    <col min="1031" max="1031" width="10.8984375" style="23" bestFit="1" customWidth="1"/>
    <col min="1032" max="1032" width="18" style="23" customWidth="1"/>
    <col min="1033" max="1034" width="10.8984375" style="23" customWidth="1"/>
    <col min="1035" max="1035" width="9" style="23"/>
    <col min="1036" max="1036" width="22.09765625" style="23" bestFit="1" customWidth="1"/>
    <col min="1037" max="1038" width="10.8984375" style="23" customWidth="1"/>
    <col min="1039" max="1039" width="8.09765625" style="23" customWidth="1"/>
    <col min="1040" max="1040" width="15.09765625" style="23" customWidth="1"/>
    <col min="1041" max="1042" width="10.8984375" style="23" customWidth="1"/>
    <col min="1043" max="1055" width="15.09765625" style="23" customWidth="1"/>
    <col min="1056" max="1284" width="9" style="23"/>
    <col min="1285" max="1285" width="18" style="23" customWidth="1"/>
    <col min="1286" max="1286" width="10.8984375" style="23" customWidth="1"/>
    <col min="1287" max="1287" width="10.8984375" style="23" bestFit="1" customWidth="1"/>
    <col min="1288" max="1288" width="18" style="23" customWidth="1"/>
    <col min="1289" max="1290" width="10.8984375" style="23" customWidth="1"/>
    <col min="1291" max="1291" width="9" style="23"/>
    <col min="1292" max="1292" width="22.09765625" style="23" bestFit="1" customWidth="1"/>
    <col min="1293" max="1294" width="10.8984375" style="23" customWidth="1"/>
    <col min="1295" max="1295" width="8.09765625" style="23" customWidth="1"/>
    <col min="1296" max="1296" width="15.09765625" style="23" customWidth="1"/>
    <col min="1297" max="1298" width="10.8984375" style="23" customWidth="1"/>
    <col min="1299" max="1311" width="15.09765625" style="23" customWidth="1"/>
    <col min="1312" max="1540" width="9" style="23"/>
    <col min="1541" max="1541" width="18" style="23" customWidth="1"/>
    <col min="1542" max="1542" width="10.8984375" style="23" customWidth="1"/>
    <col min="1543" max="1543" width="10.8984375" style="23" bestFit="1" customWidth="1"/>
    <col min="1544" max="1544" width="18" style="23" customWidth="1"/>
    <col min="1545" max="1546" width="10.8984375" style="23" customWidth="1"/>
    <col min="1547" max="1547" width="9" style="23"/>
    <col min="1548" max="1548" width="22.09765625" style="23" bestFit="1" customWidth="1"/>
    <col min="1549" max="1550" width="10.8984375" style="23" customWidth="1"/>
    <col min="1551" max="1551" width="8.09765625" style="23" customWidth="1"/>
    <col min="1552" max="1552" width="15.09765625" style="23" customWidth="1"/>
    <col min="1553" max="1554" width="10.8984375" style="23" customWidth="1"/>
    <col min="1555" max="1567" width="15.09765625" style="23" customWidth="1"/>
    <col min="1568" max="1796" width="9" style="23"/>
    <col min="1797" max="1797" width="18" style="23" customWidth="1"/>
    <col min="1798" max="1798" width="10.8984375" style="23" customWidth="1"/>
    <col min="1799" max="1799" width="10.8984375" style="23" bestFit="1" customWidth="1"/>
    <col min="1800" max="1800" width="18" style="23" customWidth="1"/>
    <col min="1801" max="1802" width="10.8984375" style="23" customWidth="1"/>
    <col min="1803" max="1803" width="9" style="23"/>
    <col min="1804" max="1804" width="22.09765625" style="23" bestFit="1" customWidth="1"/>
    <col min="1805" max="1806" width="10.8984375" style="23" customWidth="1"/>
    <col min="1807" max="1807" width="8.09765625" style="23" customWidth="1"/>
    <col min="1808" max="1808" width="15.09765625" style="23" customWidth="1"/>
    <col min="1809" max="1810" width="10.8984375" style="23" customWidth="1"/>
    <col min="1811" max="1823" width="15.09765625" style="23" customWidth="1"/>
    <col min="1824" max="2052" width="9" style="23"/>
    <col min="2053" max="2053" width="18" style="23" customWidth="1"/>
    <col min="2054" max="2054" width="10.8984375" style="23" customWidth="1"/>
    <col min="2055" max="2055" width="10.8984375" style="23" bestFit="1" customWidth="1"/>
    <col min="2056" max="2056" width="18" style="23" customWidth="1"/>
    <col min="2057" max="2058" width="10.8984375" style="23" customWidth="1"/>
    <col min="2059" max="2059" width="9" style="23"/>
    <col min="2060" max="2060" width="22.09765625" style="23" bestFit="1" customWidth="1"/>
    <col min="2061" max="2062" width="10.8984375" style="23" customWidth="1"/>
    <col min="2063" max="2063" width="8.09765625" style="23" customWidth="1"/>
    <col min="2064" max="2064" width="15.09765625" style="23" customWidth="1"/>
    <col min="2065" max="2066" width="10.8984375" style="23" customWidth="1"/>
    <col min="2067" max="2079" width="15.09765625" style="23" customWidth="1"/>
    <col min="2080" max="2308" width="9" style="23"/>
    <col min="2309" max="2309" width="18" style="23" customWidth="1"/>
    <col min="2310" max="2310" width="10.8984375" style="23" customWidth="1"/>
    <col min="2311" max="2311" width="10.8984375" style="23" bestFit="1" customWidth="1"/>
    <col min="2312" max="2312" width="18" style="23" customWidth="1"/>
    <col min="2313" max="2314" width="10.8984375" style="23" customWidth="1"/>
    <col min="2315" max="2315" width="9" style="23"/>
    <col min="2316" max="2316" width="22.09765625" style="23" bestFit="1" customWidth="1"/>
    <col min="2317" max="2318" width="10.8984375" style="23" customWidth="1"/>
    <col min="2319" max="2319" width="8.09765625" style="23" customWidth="1"/>
    <col min="2320" max="2320" width="15.09765625" style="23" customWidth="1"/>
    <col min="2321" max="2322" width="10.8984375" style="23" customWidth="1"/>
    <col min="2323" max="2335" width="15.09765625" style="23" customWidth="1"/>
    <col min="2336" max="2564" width="9" style="23"/>
    <col min="2565" max="2565" width="18" style="23" customWidth="1"/>
    <col min="2566" max="2566" width="10.8984375" style="23" customWidth="1"/>
    <col min="2567" max="2567" width="10.8984375" style="23" bestFit="1" customWidth="1"/>
    <col min="2568" max="2568" width="18" style="23" customWidth="1"/>
    <col min="2569" max="2570" width="10.8984375" style="23" customWidth="1"/>
    <col min="2571" max="2571" width="9" style="23"/>
    <col min="2572" max="2572" width="22.09765625" style="23" bestFit="1" customWidth="1"/>
    <col min="2573" max="2574" width="10.8984375" style="23" customWidth="1"/>
    <col min="2575" max="2575" width="8.09765625" style="23" customWidth="1"/>
    <col min="2576" max="2576" width="15.09765625" style="23" customWidth="1"/>
    <col min="2577" max="2578" width="10.8984375" style="23" customWidth="1"/>
    <col min="2579" max="2591" width="15.09765625" style="23" customWidth="1"/>
    <col min="2592" max="2820" width="9" style="23"/>
    <col min="2821" max="2821" width="18" style="23" customWidth="1"/>
    <col min="2822" max="2822" width="10.8984375" style="23" customWidth="1"/>
    <col min="2823" max="2823" width="10.8984375" style="23" bestFit="1" customWidth="1"/>
    <col min="2824" max="2824" width="18" style="23" customWidth="1"/>
    <col min="2825" max="2826" width="10.8984375" style="23" customWidth="1"/>
    <col min="2827" max="2827" width="9" style="23"/>
    <col min="2828" max="2828" width="22.09765625" style="23" bestFit="1" customWidth="1"/>
    <col min="2829" max="2830" width="10.8984375" style="23" customWidth="1"/>
    <col min="2831" max="2831" width="8.09765625" style="23" customWidth="1"/>
    <col min="2832" max="2832" width="15.09765625" style="23" customWidth="1"/>
    <col min="2833" max="2834" width="10.8984375" style="23" customWidth="1"/>
    <col min="2835" max="2847" width="15.09765625" style="23" customWidth="1"/>
    <col min="2848" max="3076" width="9" style="23"/>
    <col min="3077" max="3077" width="18" style="23" customWidth="1"/>
    <col min="3078" max="3078" width="10.8984375" style="23" customWidth="1"/>
    <col min="3079" max="3079" width="10.8984375" style="23" bestFit="1" customWidth="1"/>
    <col min="3080" max="3080" width="18" style="23" customWidth="1"/>
    <col min="3081" max="3082" width="10.8984375" style="23" customWidth="1"/>
    <col min="3083" max="3083" width="9" style="23"/>
    <col min="3084" max="3084" width="22.09765625" style="23" bestFit="1" customWidth="1"/>
    <col min="3085" max="3086" width="10.8984375" style="23" customWidth="1"/>
    <col min="3087" max="3087" width="8.09765625" style="23" customWidth="1"/>
    <col min="3088" max="3088" width="15.09765625" style="23" customWidth="1"/>
    <col min="3089" max="3090" width="10.8984375" style="23" customWidth="1"/>
    <col min="3091" max="3103" width="15.09765625" style="23" customWidth="1"/>
    <col min="3104" max="3332" width="9" style="23"/>
    <col min="3333" max="3333" width="18" style="23" customWidth="1"/>
    <col min="3334" max="3334" width="10.8984375" style="23" customWidth="1"/>
    <col min="3335" max="3335" width="10.8984375" style="23" bestFit="1" customWidth="1"/>
    <col min="3336" max="3336" width="18" style="23" customWidth="1"/>
    <col min="3337" max="3338" width="10.8984375" style="23" customWidth="1"/>
    <col min="3339" max="3339" width="9" style="23"/>
    <col min="3340" max="3340" width="22.09765625" style="23" bestFit="1" customWidth="1"/>
    <col min="3341" max="3342" width="10.8984375" style="23" customWidth="1"/>
    <col min="3343" max="3343" width="8.09765625" style="23" customWidth="1"/>
    <col min="3344" max="3344" width="15.09765625" style="23" customWidth="1"/>
    <col min="3345" max="3346" width="10.8984375" style="23" customWidth="1"/>
    <col min="3347" max="3359" width="15.09765625" style="23" customWidth="1"/>
    <col min="3360" max="3588" width="9" style="23"/>
    <col min="3589" max="3589" width="18" style="23" customWidth="1"/>
    <col min="3590" max="3590" width="10.8984375" style="23" customWidth="1"/>
    <col min="3591" max="3591" width="10.8984375" style="23" bestFit="1" customWidth="1"/>
    <col min="3592" max="3592" width="18" style="23" customWidth="1"/>
    <col min="3593" max="3594" width="10.8984375" style="23" customWidth="1"/>
    <col min="3595" max="3595" width="9" style="23"/>
    <col min="3596" max="3596" width="22.09765625" style="23" bestFit="1" customWidth="1"/>
    <col min="3597" max="3598" width="10.8984375" style="23" customWidth="1"/>
    <col min="3599" max="3599" width="8.09765625" style="23" customWidth="1"/>
    <col min="3600" max="3600" width="15.09765625" style="23" customWidth="1"/>
    <col min="3601" max="3602" width="10.8984375" style="23" customWidth="1"/>
    <col min="3603" max="3615" width="15.09765625" style="23" customWidth="1"/>
    <col min="3616" max="3844" width="9" style="23"/>
    <col min="3845" max="3845" width="18" style="23" customWidth="1"/>
    <col min="3846" max="3846" width="10.8984375" style="23" customWidth="1"/>
    <col min="3847" max="3847" width="10.8984375" style="23" bestFit="1" customWidth="1"/>
    <col min="3848" max="3848" width="18" style="23" customWidth="1"/>
    <col min="3849" max="3850" width="10.8984375" style="23" customWidth="1"/>
    <col min="3851" max="3851" width="9" style="23"/>
    <col min="3852" max="3852" width="22.09765625" style="23" bestFit="1" customWidth="1"/>
    <col min="3853" max="3854" width="10.8984375" style="23" customWidth="1"/>
    <col min="3855" max="3855" width="8.09765625" style="23" customWidth="1"/>
    <col min="3856" max="3856" width="15.09765625" style="23" customWidth="1"/>
    <col min="3857" max="3858" width="10.8984375" style="23" customWidth="1"/>
    <col min="3859" max="3871" width="15.09765625" style="23" customWidth="1"/>
    <col min="3872" max="4100" width="9" style="23"/>
    <col min="4101" max="4101" width="18" style="23" customWidth="1"/>
    <col min="4102" max="4102" width="10.8984375" style="23" customWidth="1"/>
    <col min="4103" max="4103" width="10.8984375" style="23" bestFit="1" customWidth="1"/>
    <col min="4104" max="4104" width="18" style="23" customWidth="1"/>
    <col min="4105" max="4106" width="10.8984375" style="23" customWidth="1"/>
    <col min="4107" max="4107" width="9" style="23"/>
    <col min="4108" max="4108" width="22.09765625" style="23" bestFit="1" customWidth="1"/>
    <col min="4109" max="4110" width="10.8984375" style="23" customWidth="1"/>
    <col min="4111" max="4111" width="8.09765625" style="23" customWidth="1"/>
    <col min="4112" max="4112" width="15.09765625" style="23" customWidth="1"/>
    <col min="4113" max="4114" width="10.8984375" style="23" customWidth="1"/>
    <col min="4115" max="4127" width="15.09765625" style="23" customWidth="1"/>
    <col min="4128" max="4356" width="9" style="23"/>
    <col min="4357" max="4357" width="18" style="23" customWidth="1"/>
    <col min="4358" max="4358" width="10.8984375" style="23" customWidth="1"/>
    <col min="4359" max="4359" width="10.8984375" style="23" bestFit="1" customWidth="1"/>
    <col min="4360" max="4360" width="18" style="23" customWidth="1"/>
    <col min="4361" max="4362" width="10.8984375" style="23" customWidth="1"/>
    <col min="4363" max="4363" width="9" style="23"/>
    <col min="4364" max="4364" width="22.09765625" style="23" bestFit="1" customWidth="1"/>
    <col min="4365" max="4366" width="10.8984375" style="23" customWidth="1"/>
    <col min="4367" max="4367" width="8.09765625" style="23" customWidth="1"/>
    <col min="4368" max="4368" width="15.09765625" style="23" customWidth="1"/>
    <col min="4369" max="4370" width="10.8984375" style="23" customWidth="1"/>
    <col min="4371" max="4383" width="15.09765625" style="23" customWidth="1"/>
    <col min="4384" max="4612" width="9" style="23"/>
    <col min="4613" max="4613" width="18" style="23" customWidth="1"/>
    <col min="4614" max="4614" width="10.8984375" style="23" customWidth="1"/>
    <col min="4615" max="4615" width="10.8984375" style="23" bestFit="1" customWidth="1"/>
    <col min="4616" max="4616" width="18" style="23" customWidth="1"/>
    <col min="4617" max="4618" width="10.8984375" style="23" customWidth="1"/>
    <col min="4619" max="4619" width="9" style="23"/>
    <col min="4620" max="4620" width="22.09765625" style="23" bestFit="1" customWidth="1"/>
    <col min="4621" max="4622" width="10.8984375" style="23" customWidth="1"/>
    <col min="4623" max="4623" width="8.09765625" style="23" customWidth="1"/>
    <col min="4624" max="4624" width="15.09765625" style="23" customWidth="1"/>
    <col min="4625" max="4626" width="10.8984375" style="23" customWidth="1"/>
    <col min="4627" max="4639" width="15.09765625" style="23" customWidth="1"/>
    <col min="4640" max="4868" width="9" style="23"/>
    <col min="4869" max="4869" width="18" style="23" customWidth="1"/>
    <col min="4870" max="4870" width="10.8984375" style="23" customWidth="1"/>
    <col min="4871" max="4871" width="10.8984375" style="23" bestFit="1" customWidth="1"/>
    <col min="4872" max="4872" width="18" style="23" customWidth="1"/>
    <col min="4873" max="4874" width="10.8984375" style="23" customWidth="1"/>
    <col min="4875" max="4875" width="9" style="23"/>
    <col min="4876" max="4876" width="22.09765625" style="23" bestFit="1" customWidth="1"/>
    <col min="4877" max="4878" width="10.8984375" style="23" customWidth="1"/>
    <col min="4879" max="4879" width="8.09765625" style="23" customWidth="1"/>
    <col min="4880" max="4880" width="15.09765625" style="23" customWidth="1"/>
    <col min="4881" max="4882" width="10.8984375" style="23" customWidth="1"/>
    <col min="4883" max="4895" width="15.09765625" style="23" customWidth="1"/>
    <col min="4896" max="5124" width="9" style="23"/>
    <col min="5125" max="5125" width="18" style="23" customWidth="1"/>
    <col min="5126" max="5126" width="10.8984375" style="23" customWidth="1"/>
    <col min="5127" max="5127" width="10.8984375" style="23" bestFit="1" customWidth="1"/>
    <col min="5128" max="5128" width="18" style="23" customWidth="1"/>
    <col min="5129" max="5130" width="10.8984375" style="23" customWidth="1"/>
    <col min="5131" max="5131" width="9" style="23"/>
    <col min="5132" max="5132" width="22.09765625" style="23" bestFit="1" customWidth="1"/>
    <col min="5133" max="5134" width="10.8984375" style="23" customWidth="1"/>
    <col min="5135" max="5135" width="8.09765625" style="23" customWidth="1"/>
    <col min="5136" max="5136" width="15.09765625" style="23" customWidth="1"/>
    <col min="5137" max="5138" width="10.8984375" style="23" customWidth="1"/>
    <col min="5139" max="5151" width="15.09765625" style="23" customWidth="1"/>
    <col min="5152" max="5380" width="9" style="23"/>
    <col min="5381" max="5381" width="18" style="23" customWidth="1"/>
    <col min="5382" max="5382" width="10.8984375" style="23" customWidth="1"/>
    <col min="5383" max="5383" width="10.8984375" style="23" bestFit="1" customWidth="1"/>
    <col min="5384" max="5384" width="18" style="23" customWidth="1"/>
    <col min="5385" max="5386" width="10.8984375" style="23" customWidth="1"/>
    <col min="5387" max="5387" width="9" style="23"/>
    <col min="5388" max="5388" width="22.09765625" style="23" bestFit="1" customWidth="1"/>
    <col min="5389" max="5390" width="10.8984375" style="23" customWidth="1"/>
    <col min="5391" max="5391" width="8.09765625" style="23" customWidth="1"/>
    <col min="5392" max="5392" width="15.09765625" style="23" customWidth="1"/>
    <col min="5393" max="5394" width="10.8984375" style="23" customWidth="1"/>
    <col min="5395" max="5407" width="15.09765625" style="23" customWidth="1"/>
    <col min="5408" max="5636" width="9" style="23"/>
    <col min="5637" max="5637" width="18" style="23" customWidth="1"/>
    <col min="5638" max="5638" width="10.8984375" style="23" customWidth="1"/>
    <col min="5639" max="5639" width="10.8984375" style="23" bestFit="1" customWidth="1"/>
    <col min="5640" max="5640" width="18" style="23" customWidth="1"/>
    <col min="5641" max="5642" width="10.8984375" style="23" customWidth="1"/>
    <col min="5643" max="5643" width="9" style="23"/>
    <col min="5644" max="5644" width="22.09765625" style="23" bestFit="1" customWidth="1"/>
    <col min="5645" max="5646" width="10.8984375" style="23" customWidth="1"/>
    <col min="5647" max="5647" width="8.09765625" style="23" customWidth="1"/>
    <col min="5648" max="5648" width="15.09765625" style="23" customWidth="1"/>
    <col min="5649" max="5650" width="10.8984375" style="23" customWidth="1"/>
    <col min="5651" max="5663" width="15.09765625" style="23" customWidth="1"/>
    <col min="5664" max="5892" width="9" style="23"/>
    <col min="5893" max="5893" width="18" style="23" customWidth="1"/>
    <col min="5894" max="5894" width="10.8984375" style="23" customWidth="1"/>
    <col min="5895" max="5895" width="10.8984375" style="23" bestFit="1" customWidth="1"/>
    <col min="5896" max="5896" width="18" style="23" customWidth="1"/>
    <col min="5897" max="5898" width="10.8984375" style="23" customWidth="1"/>
    <col min="5899" max="5899" width="9" style="23"/>
    <col min="5900" max="5900" width="22.09765625" style="23" bestFit="1" customWidth="1"/>
    <col min="5901" max="5902" width="10.8984375" style="23" customWidth="1"/>
    <col min="5903" max="5903" width="8.09765625" style="23" customWidth="1"/>
    <col min="5904" max="5904" width="15.09765625" style="23" customWidth="1"/>
    <col min="5905" max="5906" width="10.8984375" style="23" customWidth="1"/>
    <col min="5907" max="5919" width="15.09765625" style="23" customWidth="1"/>
    <col min="5920" max="6148" width="9" style="23"/>
    <col min="6149" max="6149" width="18" style="23" customWidth="1"/>
    <col min="6150" max="6150" width="10.8984375" style="23" customWidth="1"/>
    <col min="6151" max="6151" width="10.8984375" style="23" bestFit="1" customWidth="1"/>
    <col min="6152" max="6152" width="18" style="23" customWidth="1"/>
    <col min="6153" max="6154" width="10.8984375" style="23" customWidth="1"/>
    <col min="6155" max="6155" width="9" style="23"/>
    <col min="6156" max="6156" width="22.09765625" style="23" bestFit="1" customWidth="1"/>
    <col min="6157" max="6158" width="10.8984375" style="23" customWidth="1"/>
    <col min="6159" max="6159" width="8.09765625" style="23" customWidth="1"/>
    <col min="6160" max="6160" width="15.09765625" style="23" customWidth="1"/>
    <col min="6161" max="6162" width="10.8984375" style="23" customWidth="1"/>
    <col min="6163" max="6175" width="15.09765625" style="23" customWidth="1"/>
    <col min="6176" max="6404" width="9" style="23"/>
    <col min="6405" max="6405" width="18" style="23" customWidth="1"/>
    <col min="6406" max="6406" width="10.8984375" style="23" customWidth="1"/>
    <col min="6407" max="6407" width="10.8984375" style="23" bestFit="1" customWidth="1"/>
    <col min="6408" max="6408" width="18" style="23" customWidth="1"/>
    <col min="6409" max="6410" width="10.8984375" style="23" customWidth="1"/>
    <col min="6411" max="6411" width="9" style="23"/>
    <col min="6412" max="6412" width="22.09765625" style="23" bestFit="1" customWidth="1"/>
    <col min="6413" max="6414" width="10.8984375" style="23" customWidth="1"/>
    <col min="6415" max="6415" width="8.09765625" style="23" customWidth="1"/>
    <col min="6416" max="6416" width="15.09765625" style="23" customWidth="1"/>
    <col min="6417" max="6418" width="10.8984375" style="23" customWidth="1"/>
    <col min="6419" max="6431" width="15.09765625" style="23" customWidth="1"/>
    <col min="6432" max="6660" width="9" style="23"/>
    <col min="6661" max="6661" width="18" style="23" customWidth="1"/>
    <col min="6662" max="6662" width="10.8984375" style="23" customWidth="1"/>
    <col min="6663" max="6663" width="10.8984375" style="23" bestFit="1" customWidth="1"/>
    <col min="6664" max="6664" width="18" style="23" customWidth="1"/>
    <col min="6665" max="6666" width="10.8984375" style="23" customWidth="1"/>
    <col min="6667" max="6667" width="9" style="23"/>
    <col min="6668" max="6668" width="22.09765625" style="23" bestFit="1" customWidth="1"/>
    <col min="6669" max="6670" width="10.8984375" style="23" customWidth="1"/>
    <col min="6671" max="6671" width="8.09765625" style="23" customWidth="1"/>
    <col min="6672" max="6672" width="15.09765625" style="23" customWidth="1"/>
    <col min="6673" max="6674" width="10.8984375" style="23" customWidth="1"/>
    <col min="6675" max="6687" width="15.09765625" style="23" customWidth="1"/>
    <col min="6688" max="6916" width="9" style="23"/>
    <col min="6917" max="6917" width="18" style="23" customWidth="1"/>
    <col min="6918" max="6918" width="10.8984375" style="23" customWidth="1"/>
    <col min="6919" max="6919" width="10.8984375" style="23" bestFit="1" customWidth="1"/>
    <col min="6920" max="6920" width="18" style="23" customWidth="1"/>
    <col min="6921" max="6922" width="10.8984375" style="23" customWidth="1"/>
    <col min="6923" max="6923" width="9" style="23"/>
    <col min="6924" max="6924" width="22.09765625" style="23" bestFit="1" customWidth="1"/>
    <col min="6925" max="6926" width="10.8984375" style="23" customWidth="1"/>
    <col min="6927" max="6927" width="8.09765625" style="23" customWidth="1"/>
    <col min="6928" max="6928" width="15.09765625" style="23" customWidth="1"/>
    <col min="6929" max="6930" width="10.8984375" style="23" customWidth="1"/>
    <col min="6931" max="6943" width="15.09765625" style="23" customWidth="1"/>
    <col min="6944" max="7172" width="9" style="23"/>
    <col min="7173" max="7173" width="18" style="23" customWidth="1"/>
    <col min="7174" max="7174" width="10.8984375" style="23" customWidth="1"/>
    <col min="7175" max="7175" width="10.8984375" style="23" bestFit="1" customWidth="1"/>
    <col min="7176" max="7176" width="18" style="23" customWidth="1"/>
    <col min="7177" max="7178" width="10.8984375" style="23" customWidth="1"/>
    <col min="7179" max="7179" width="9" style="23"/>
    <col min="7180" max="7180" width="22.09765625" style="23" bestFit="1" customWidth="1"/>
    <col min="7181" max="7182" width="10.8984375" style="23" customWidth="1"/>
    <col min="7183" max="7183" width="8.09765625" style="23" customWidth="1"/>
    <col min="7184" max="7184" width="15.09765625" style="23" customWidth="1"/>
    <col min="7185" max="7186" width="10.8984375" style="23" customWidth="1"/>
    <col min="7187" max="7199" width="15.09765625" style="23" customWidth="1"/>
    <col min="7200" max="7428" width="9" style="23"/>
    <col min="7429" max="7429" width="18" style="23" customWidth="1"/>
    <col min="7430" max="7430" width="10.8984375" style="23" customWidth="1"/>
    <col min="7431" max="7431" width="10.8984375" style="23" bestFit="1" customWidth="1"/>
    <col min="7432" max="7432" width="18" style="23" customWidth="1"/>
    <col min="7433" max="7434" width="10.8984375" style="23" customWidth="1"/>
    <col min="7435" max="7435" width="9" style="23"/>
    <col min="7436" max="7436" width="22.09765625" style="23" bestFit="1" customWidth="1"/>
    <col min="7437" max="7438" width="10.8984375" style="23" customWidth="1"/>
    <col min="7439" max="7439" width="8.09765625" style="23" customWidth="1"/>
    <col min="7440" max="7440" width="15.09765625" style="23" customWidth="1"/>
    <col min="7441" max="7442" width="10.8984375" style="23" customWidth="1"/>
    <col min="7443" max="7455" width="15.09765625" style="23" customWidth="1"/>
    <col min="7456" max="7684" width="9" style="23"/>
    <col min="7685" max="7685" width="18" style="23" customWidth="1"/>
    <col min="7686" max="7686" width="10.8984375" style="23" customWidth="1"/>
    <col min="7687" max="7687" width="10.8984375" style="23" bestFit="1" customWidth="1"/>
    <col min="7688" max="7688" width="18" style="23" customWidth="1"/>
    <col min="7689" max="7690" width="10.8984375" style="23" customWidth="1"/>
    <col min="7691" max="7691" width="9" style="23"/>
    <col min="7692" max="7692" width="22.09765625" style="23" bestFit="1" customWidth="1"/>
    <col min="7693" max="7694" width="10.8984375" style="23" customWidth="1"/>
    <col min="7695" max="7695" width="8.09765625" style="23" customWidth="1"/>
    <col min="7696" max="7696" width="15.09765625" style="23" customWidth="1"/>
    <col min="7697" max="7698" width="10.8984375" style="23" customWidth="1"/>
    <col min="7699" max="7711" width="15.09765625" style="23" customWidth="1"/>
    <col min="7712" max="7940" width="9" style="23"/>
    <col min="7941" max="7941" width="18" style="23" customWidth="1"/>
    <col min="7942" max="7942" width="10.8984375" style="23" customWidth="1"/>
    <col min="7943" max="7943" width="10.8984375" style="23" bestFit="1" customWidth="1"/>
    <col min="7944" max="7944" width="18" style="23" customWidth="1"/>
    <col min="7945" max="7946" width="10.8984375" style="23" customWidth="1"/>
    <col min="7947" max="7947" width="9" style="23"/>
    <col min="7948" max="7948" width="22.09765625" style="23" bestFit="1" customWidth="1"/>
    <col min="7949" max="7950" width="10.8984375" style="23" customWidth="1"/>
    <col min="7951" max="7951" width="8.09765625" style="23" customWidth="1"/>
    <col min="7952" max="7952" width="15.09765625" style="23" customWidth="1"/>
    <col min="7953" max="7954" width="10.8984375" style="23" customWidth="1"/>
    <col min="7955" max="7967" width="15.09765625" style="23" customWidth="1"/>
    <col min="7968" max="8196" width="9" style="23"/>
    <col min="8197" max="8197" width="18" style="23" customWidth="1"/>
    <col min="8198" max="8198" width="10.8984375" style="23" customWidth="1"/>
    <col min="8199" max="8199" width="10.8984375" style="23" bestFit="1" customWidth="1"/>
    <col min="8200" max="8200" width="18" style="23" customWidth="1"/>
    <col min="8201" max="8202" width="10.8984375" style="23" customWidth="1"/>
    <col min="8203" max="8203" width="9" style="23"/>
    <col min="8204" max="8204" width="22.09765625" style="23" bestFit="1" customWidth="1"/>
    <col min="8205" max="8206" width="10.8984375" style="23" customWidth="1"/>
    <col min="8207" max="8207" width="8.09765625" style="23" customWidth="1"/>
    <col min="8208" max="8208" width="15.09765625" style="23" customWidth="1"/>
    <col min="8209" max="8210" width="10.8984375" style="23" customWidth="1"/>
    <col min="8211" max="8223" width="15.09765625" style="23" customWidth="1"/>
    <col min="8224" max="8452" width="9" style="23"/>
    <col min="8453" max="8453" width="18" style="23" customWidth="1"/>
    <col min="8454" max="8454" width="10.8984375" style="23" customWidth="1"/>
    <col min="8455" max="8455" width="10.8984375" style="23" bestFit="1" customWidth="1"/>
    <col min="8456" max="8456" width="18" style="23" customWidth="1"/>
    <col min="8457" max="8458" width="10.8984375" style="23" customWidth="1"/>
    <col min="8459" max="8459" width="9" style="23"/>
    <col min="8460" max="8460" width="22.09765625" style="23" bestFit="1" customWidth="1"/>
    <col min="8461" max="8462" width="10.8984375" style="23" customWidth="1"/>
    <col min="8463" max="8463" width="8.09765625" style="23" customWidth="1"/>
    <col min="8464" max="8464" width="15.09765625" style="23" customWidth="1"/>
    <col min="8465" max="8466" width="10.8984375" style="23" customWidth="1"/>
    <col min="8467" max="8479" width="15.09765625" style="23" customWidth="1"/>
    <col min="8480" max="8708" width="9" style="23"/>
    <col min="8709" max="8709" width="18" style="23" customWidth="1"/>
    <col min="8710" max="8710" width="10.8984375" style="23" customWidth="1"/>
    <col min="8711" max="8711" width="10.8984375" style="23" bestFit="1" customWidth="1"/>
    <col min="8712" max="8712" width="18" style="23" customWidth="1"/>
    <col min="8713" max="8714" width="10.8984375" style="23" customWidth="1"/>
    <col min="8715" max="8715" width="9" style="23"/>
    <col min="8716" max="8716" width="22.09765625" style="23" bestFit="1" customWidth="1"/>
    <col min="8717" max="8718" width="10.8984375" style="23" customWidth="1"/>
    <col min="8719" max="8719" width="8.09765625" style="23" customWidth="1"/>
    <col min="8720" max="8720" width="15.09765625" style="23" customWidth="1"/>
    <col min="8721" max="8722" width="10.8984375" style="23" customWidth="1"/>
    <col min="8723" max="8735" width="15.09765625" style="23" customWidth="1"/>
    <col min="8736" max="8964" width="9" style="23"/>
    <col min="8965" max="8965" width="18" style="23" customWidth="1"/>
    <col min="8966" max="8966" width="10.8984375" style="23" customWidth="1"/>
    <col min="8967" max="8967" width="10.8984375" style="23" bestFit="1" customWidth="1"/>
    <col min="8968" max="8968" width="18" style="23" customWidth="1"/>
    <col min="8969" max="8970" width="10.8984375" style="23" customWidth="1"/>
    <col min="8971" max="8971" width="9" style="23"/>
    <col min="8972" max="8972" width="22.09765625" style="23" bestFit="1" customWidth="1"/>
    <col min="8973" max="8974" width="10.8984375" style="23" customWidth="1"/>
    <col min="8975" max="8975" width="8.09765625" style="23" customWidth="1"/>
    <col min="8976" max="8976" width="15.09765625" style="23" customWidth="1"/>
    <col min="8977" max="8978" width="10.8984375" style="23" customWidth="1"/>
    <col min="8979" max="8991" width="15.09765625" style="23" customWidth="1"/>
    <col min="8992" max="9220" width="9" style="23"/>
    <col min="9221" max="9221" width="18" style="23" customWidth="1"/>
    <col min="9222" max="9222" width="10.8984375" style="23" customWidth="1"/>
    <col min="9223" max="9223" width="10.8984375" style="23" bestFit="1" customWidth="1"/>
    <col min="9224" max="9224" width="18" style="23" customWidth="1"/>
    <col min="9225" max="9226" width="10.8984375" style="23" customWidth="1"/>
    <col min="9227" max="9227" width="9" style="23"/>
    <col min="9228" max="9228" width="22.09765625" style="23" bestFit="1" customWidth="1"/>
    <col min="9229" max="9230" width="10.8984375" style="23" customWidth="1"/>
    <col min="9231" max="9231" width="8.09765625" style="23" customWidth="1"/>
    <col min="9232" max="9232" width="15.09765625" style="23" customWidth="1"/>
    <col min="9233" max="9234" width="10.8984375" style="23" customWidth="1"/>
    <col min="9235" max="9247" width="15.09765625" style="23" customWidth="1"/>
    <col min="9248" max="9476" width="9" style="23"/>
    <col min="9477" max="9477" width="18" style="23" customWidth="1"/>
    <col min="9478" max="9478" width="10.8984375" style="23" customWidth="1"/>
    <col min="9479" max="9479" width="10.8984375" style="23" bestFit="1" customWidth="1"/>
    <col min="9480" max="9480" width="18" style="23" customWidth="1"/>
    <col min="9481" max="9482" width="10.8984375" style="23" customWidth="1"/>
    <col min="9483" max="9483" width="9" style="23"/>
    <col min="9484" max="9484" width="22.09765625" style="23" bestFit="1" customWidth="1"/>
    <col min="9485" max="9486" width="10.8984375" style="23" customWidth="1"/>
    <col min="9487" max="9487" width="8.09765625" style="23" customWidth="1"/>
    <col min="9488" max="9488" width="15.09765625" style="23" customWidth="1"/>
    <col min="9489" max="9490" width="10.8984375" style="23" customWidth="1"/>
    <col min="9491" max="9503" width="15.09765625" style="23" customWidth="1"/>
    <col min="9504" max="9732" width="9" style="23"/>
    <col min="9733" max="9733" width="18" style="23" customWidth="1"/>
    <col min="9734" max="9734" width="10.8984375" style="23" customWidth="1"/>
    <col min="9735" max="9735" width="10.8984375" style="23" bestFit="1" customWidth="1"/>
    <col min="9736" max="9736" width="18" style="23" customWidth="1"/>
    <col min="9737" max="9738" width="10.8984375" style="23" customWidth="1"/>
    <col min="9739" max="9739" width="9" style="23"/>
    <col min="9740" max="9740" width="22.09765625" style="23" bestFit="1" customWidth="1"/>
    <col min="9741" max="9742" width="10.8984375" style="23" customWidth="1"/>
    <col min="9743" max="9743" width="8.09765625" style="23" customWidth="1"/>
    <col min="9744" max="9744" width="15.09765625" style="23" customWidth="1"/>
    <col min="9745" max="9746" width="10.8984375" style="23" customWidth="1"/>
    <col min="9747" max="9759" width="15.09765625" style="23" customWidth="1"/>
    <col min="9760" max="9988" width="9" style="23"/>
    <col min="9989" max="9989" width="18" style="23" customWidth="1"/>
    <col min="9990" max="9990" width="10.8984375" style="23" customWidth="1"/>
    <col min="9991" max="9991" width="10.8984375" style="23" bestFit="1" customWidth="1"/>
    <col min="9992" max="9992" width="18" style="23" customWidth="1"/>
    <col min="9993" max="9994" width="10.8984375" style="23" customWidth="1"/>
    <col min="9995" max="9995" width="9" style="23"/>
    <col min="9996" max="9996" width="22.09765625" style="23" bestFit="1" customWidth="1"/>
    <col min="9997" max="9998" width="10.8984375" style="23" customWidth="1"/>
    <col min="9999" max="9999" width="8.09765625" style="23" customWidth="1"/>
    <col min="10000" max="10000" width="15.09765625" style="23" customWidth="1"/>
    <col min="10001" max="10002" width="10.8984375" style="23" customWidth="1"/>
    <col min="10003" max="10015" width="15.09765625" style="23" customWidth="1"/>
    <col min="10016" max="10244" width="9" style="23"/>
    <col min="10245" max="10245" width="18" style="23" customWidth="1"/>
    <col min="10246" max="10246" width="10.8984375" style="23" customWidth="1"/>
    <col min="10247" max="10247" width="10.8984375" style="23" bestFit="1" customWidth="1"/>
    <col min="10248" max="10248" width="18" style="23" customWidth="1"/>
    <col min="10249" max="10250" width="10.8984375" style="23" customWidth="1"/>
    <col min="10251" max="10251" width="9" style="23"/>
    <col min="10252" max="10252" width="22.09765625" style="23" bestFit="1" customWidth="1"/>
    <col min="10253" max="10254" width="10.8984375" style="23" customWidth="1"/>
    <col min="10255" max="10255" width="8.09765625" style="23" customWidth="1"/>
    <col min="10256" max="10256" width="15.09765625" style="23" customWidth="1"/>
    <col min="10257" max="10258" width="10.8984375" style="23" customWidth="1"/>
    <col min="10259" max="10271" width="15.09765625" style="23" customWidth="1"/>
    <col min="10272" max="10500" width="9" style="23"/>
    <col min="10501" max="10501" width="18" style="23" customWidth="1"/>
    <col min="10502" max="10502" width="10.8984375" style="23" customWidth="1"/>
    <col min="10503" max="10503" width="10.8984375" style="23" bestFit="1" customWidth="1"/>
    <col min="10504" max="10504" width="18" style="23" customWidth="1"/>
    <col min="10505" max="10506" width="10.8984375" style="23" customWidth="1"/>
    <col min="10507" max="10507" width="9" style="23"/>
    <col min="10508" max="10508" width="22.09765625" style="23" bestFit="1" customWidth="1"/>
    <col min="10509" max="10510" width="10.8984375" style="23" customWidth="1"/>
    <col min="10511" max="10511" width="8.09765625" style="23" customWidth="1"/>
    <col min="10512" max="10512" width="15.09765625" style="23" customWidth="1"/>
    <col min="10513" max="10514" width="10.8984375" style="23" customWidth="1"/>
    <col min="10515" max="10527" width="15.09765625" style="23" customWidth="1"/>
    <col min="10528" max="10756" width="9" style="23"/>
    <col min="10757" max="10757" width="18" style="23" customWidth="1"/>
    <col min="10758" max="10758" width="10.8984375" style="23" customWidth="1"/>
    <col min="10759" max="10759" width="10.8984375" style="23" bestFit="1" customWidth="1"/>
    <col min="10760" max="10760" width="18" style="23" customWidth="1"/>
    <col min="10761" max="10762" width="10.8984375" style="23" customWidth="1"/>
    <col min="10763" max="10763" width="9" style="23"/>
    <col min="10764" max="10764" width="22.09765625" style="23" bestFit="1" customWidth="1"/>
    <col min="10765" max="10766" width="10.8984375" style="23" customWidth="1"/>
    <col min="10767" max="10767" width="8.09765625" style="23" customWidth="1"/>
    <col min="10768" max="10768" width="15.09765625" style="23" customWidth="1"/>
    <col min="10769" max="10770" width="10.8984375" style="23" customWidth="1"/>
    <col min="10771" max="10783" width="15.09765625" style="23" customWidth="1"/>
    <col min="10784" max="11012" width="9" style="23"/>
    <col min="11013" max="11013" width="18" style="23" customWidth="1"/>
    <col min="11014" max="11014" width="10.8984375" style="23" customWidth="1"/>
    <col min="11015" max="11015" width="10.8984375" style="23" bestFit="1" customWidth="1"/>
    <col min="11016" max="11016" width="18" style="23" customWidth="1"/>
    <col min="11017" max="11018" width="10.8984375" style="23" customWidth="1"/>
    <col min="11019" max="11019" width="9" style="23"/>
    <col min="11020" max="11020" width="22.09765625" style="23" bestFit="1" customWidth="1"/>
    <col min="11021" max="11022" width="10.8984375" style="23" customWidth="1"/>
    <col min="11023" max="11023" width="8.09765625" style="23" customWidth="1"/>
    <col min="11024" max="11024" width="15.09765625" style="23" customWidth="1"/>
    <col min="11025" max="11026" width="10.8984375" style="23" customWidth="1"/>
    <col min="11027" max="11039" width="15.09765625" style="23" customWidth="1"/>
    <col min="11040" max="11268" width="9" style="23"/>
    <col min="11269" max="11269" width="18" style="23" customWidth="1"/>
    <col min="11270" max="11270" width="10.8984375" style="23" customWidth="1"/>
    <col min="11271" max="11271" width="10.8984375" style="23" bestFit="1" customWidth="1"/>
    <col min="11272" max="11272" width="18" style="23" customWidth="1"/>
    <col min="11273" max="11274" width="10.8984375" style="23" customWidth="1"/>
    <col min="11275" max="11275" width="9" style="23"/>
    <col min="11276" max="11276" width="22.09765625" style="23" bestFit="1" customWidth="1"/>
    <col min="11277" max="11278" width="10.8984375" style="23" customWidth="1"/>
    <col min="11279" max="11279" width="8.09765625" style="23" customWidth="1"/>
    <col min="11280" max="11280" width="15.09765625" style="23" customWidth="1"/>
    <col min="11281" max="11282" width="10.8984375" style="23" customWidth="1"/>
    <col min="11283" max="11295" width="15.09765625" style="23" customWidth="1"/>
    <col min="11296" max="11524" width="9" style="23"/>
    <col min="11525" max="11525" width="18" style="23" customWidth="1"/>
    <col min="11526" max="11526" width="10.8984375" style="23" customWidth="1"/>
    <col min="11527" max="11527" width="10.8984375" style="23" bestFit="1" customWidth="1"/>
    <col min="11528" max="11528" width="18" style="23" customWidth="1"/>
    <col min="11529" max="11530" width="10.8984375" style="23" customWidth="1"/>
    <col min="11531" max="11531" width="9" style="23"/>
    <col min="11532" max="11532" width="22.09765625" style="23" bestFit="1" customWidth="1"/>
    <col min="11533" max="11534" width="10.8984375" style="23" customWidth="1"/>
    <col min="11535" max="11535" width="8.09765625" style="23" customWidth="1"/>
    <col min="11536" max="11536" width="15.09765625" style="23" customWidth="1"/>
    <col min="11537" max="11538" width="10.8984375" style="23" customWidth="1"/>
    <col min="11539" max="11551" width="15.09765625" style="23" customWidth="1"/>
    <col min="11552" max="11780" width="9" style="23"/>
    <col min="11781" max="11781" width="18" style="23" customWidth="1"/>
    <col min="11782" max="11782" width="10.8984375" style="23" customWidth="1"/>
    <col min="11783" max="11783" width="10.8984375" style="23" bestFit="1" customWidth="1"/>
    <col min="11784" max="11784" width="18" style="23" customWidth="1"/>
    <col min="11785" max="11786" width="10.8984375" style="23" customWidth="1"/>
    <col min="11787" max="11787" width="9" style="23"/>
    <col min="11788" max="11788" width="22.09765625" style="23" bestFit="1" customWidth="1"/>
    <col min="11789" max="11790" width="10.8984375" style="23" customWidth="1"/>
    <col min="11791" max="11791" width="8.09765625" style="23" customWidth="1"/>
    <col min="11792" max="11792" width="15.09765625" style="23" customWidth="1"/>
    <col min="11793" max="11794" width="10.8984375" style="23" customWidth="1"/>
    <col min="11795" max="11807" width="15.09765625" style="23" customWidth="1"/>
    <col min="11808" max="12036" width="9" style="23"/>
    <col min="12037" max="12037" width="18" style="23" customWidth="1"/>
    <col min="12038" max="12038" width="10.8984375" style="23" customWidth="1"/>
    <col min="12039" max="12039" width="10.8984375" style="23" bestFit="1" customWidth="1"/>
    <col min="12040" max="12040" width="18" style="23" customWidth="1"/>
    <col min="12041" max="12042" width="10.8984375" style="23" customWidth="1"/>
    <col min="12043" max="12043" width="9" style="23"/>
    <col min="12044" max="12044" width="22.09765625" style="23" bestFit="1" customWidth="1"/>
    <col min="12045" max="12046" width="10.8984375" style="23" customWidth="1"/>
    <col min="12047" max="12047" width="8.09765625" style="23" customWidth="1"/>
    <col min="12048" max="12048" width="15.09765625" style="23" customWidth="1"/>
    <col min="12049" max="12050" width="10.8984375" style="23" customWidth="1"/>
    <col min="12051" max="12063" width="15.09765625" style="23" customWidth="1"/>
    <col min="12064" max="12292" width="9" style="23"/>
    <col min="12293" max="12293" width="18" style="23" customWidth="1"/>
    <col min="12294" max="12294" width="10.8984375" style="23" customWidth="1"/>
    <col min="12295" max="12295" width="10.8984375" style="23" bestFit="1" customWidth="1"/>
    <col min="12296" max="12296" width="18" style="23" customWidth="1"/>
    <col min="12297" max="12298" width="10.8984375" style="23" customWidth="1"/>
    <col min="12299" max="12299" width="9" style="23"/>
    <col min="12300" max="12300" width="22.09765625" style="23" bestFit="1" customWidth="1"/>
    <col min="12301" max="12302" width="10.8984375" style="23" customWidth="1"/>
    <col min="12303" max="12303" width="8.09765625" style="23" customWidth="1"/>
    <col min="12304" max="12304" width="15.09765625" style="23" customWidth="1"/>
    <col min="12305" max="12306" width="10.8984375" style="23" customWidth="1"/>
    <col min="12307" max="12319" width="15.09765625" style="23" customWidth="1"/>
    <col min="12320" max="12548" width="9" style="23"/>
    <col min="12549" max="12549" width="18" style="23" customWidth="1"/>
    <col min="12550" max="12550" width="10.8984375" style="23" customWidth="1"/>
    <col min="12551" max="12551" width="10.8984375" style="23" bestFit="1" customWidth="1"/>
    <col min="12552" max="12552" width="18" style="23" customWidth="1"/>
    <col min="12553" max="12554" width="10.8984375" style="23" customWidth="1"/>
    <col min="12555" max="12555" width="9" style="23"/>
    <col min="12556" max="12556" width="22.09765625" style="23" bestFit="1" customWidth="1"/>
    <col min="12557" max="12558" width="10.8984375" style="23" customWidth="1"/>
    <col min="12559" max="12559" width="8.09765625" style="23" customWidth="1"/>
    <col min="12560" max="12560" width="15.09765625" style="23" customWidth="1"/>
    <col min="12561" max="12562" width="10.8984375" style="23" customWidth="1"/>
    <col min="12563" max="12575" width="15.09765625" style="23" customWidth="1"/>
    <col min="12576" max="12804" width="9" style="23"/>
    <col min="12805" max="12805" width="18" style="23" customWidth="1"/>
    <col min="12806" max="12806" width="10.8984375" style="23" customWidth="1"/>
    <col min="12807" max="12807" width="10.8984375" style="23" bestFit="1" customWidth="1"/>
    <col min="12808" max="12808" width="18" style="23" customWidth="1"/>
    <col min="12809" max="12810" width="10.8984375" style="23" customWidth="1"/>
    <col min="12811" max="12811" width="9" style="23"/>
    <col min="12812" max="12812" width="22.09765625" style="23" bestFit="1" customWidth="1"/>
    <col min="12813" max="12814" width="10.8984375" style="23" customWidth="1"/>
    <col min="12815" max="12815" width="8.09765625" style="23" customWidth="1"/>
    <col min="12816" max="12816" width="15.09765625" style="23" customWidth="1"/>
    <col min="12817" max="12818" width="10.8984375" style="23" customWidth="1"/>
    <col min="12819" max="12831" width="15.09765625" style="23" customWidth="1"/>
    <col min="12832" max="13060" width="9" style="23"/>
    <col min="13061" max="13061" width="18" style="23" customWidth="1"/>
    <col min="13062" max="13062" width="10.8984375" style="23" customWidth="1"/>
    <col min="13063" max="13063" width="10.8984375" style="23" bestFit="1" customWidth="1"/>
    <col min="13064" max="13064" width="18" style="23" customWidth="1"/>
    <col min="13065" max="13066" width="10.8984375" style="23" customWidth="1"/>
    <col min="13067" max="13067" width="9" style="23"/>
    <col min="13068" max="13068" width="22.09765625" style="23" bestFit="1" customWidth="1"/>
    <col min="13069" max="13070" width="10.8984375" style="23" customWidth="1"/>
    <col min="13071" max="13071" width="8.09765625" style="23" customWidth="1"/>
    <col min="13072" max="13072" width="15.09765625" style="23" customWidth="1"/>
    <col min="13073" max="13074" width="10.8984375" style="23" customWidth="1"/>
    <col min="13075" max="13087" width="15.09765625" style="23" customWidth="1"/>
    <col min="13088" max="13316" width="9" style="23"/>
    <col min="13317" max="13317" width="18" style="23" customWidth="1"/>
    <col min="13318" max="13318" width="10.8984375" style="23" customWidth="1"/>
    <col min="13319" max="13319" width="10.8984375" style="23" bestFit="1" customWidth="1"/>
    <col min="13320" max="13320" width="18" style="23" customWidth="1"/>
    <col min="13321" max="13322" width="10.8984375" style="23" customWidth="1"/>
    <col min="13323" max="13323" width="9" style="23"/>
    <col min="13324" max="13324" width="22.09765625" style="23" bestFit="1" customWidth="1"/>
    <col min="13325" max="13326" width="10.8984375" style="23" customWidth="1"/>
    <col min="13327" max="13327" width="8.09765625" style="23" customWidth="1"/>
    <col min="13328" max="13328" width="15.09765625" style="23" customWidth="1"/>
    <col min="13329" max="13330" width="10.8984375" style="23" customWidth="1"/>
    <col min="13331" max="13343" width="15.09765625" style="23" customWidth="1"/>
    <col min="13344" max="13572" width="9" style="23"/>
    <col min="13573" max="13573" width="18" style="23" customWidth="1"/>
    <col min="13574" max="13574" width="10.8984375" style="23" customWidth="1"/>
    <col min="13575" max="13575" width="10.8984375" style="23" bestFit="1" customWidth="1"/>
    <col min="13576" max="13576" width="18" style="23" customWidth="1"/>
    <col min="13577" max="13578" width="10.8984375" style="23" customWidth="1"/>
    <col min="13579" max="13579" width="9" style="23"/>
    <col min="13580" max="13580" width="22.09765625" style="23" bestFit="1" customWidth="1"/>
    <col min="13581" max="13582" width="10.8984375" style="23" customWidth="1"/>
    <col min="13583" max="13583" width="8.09765625" style="23" customWidth="1"/>
    <col min="13584" max="13584" width="15.09765625" style="23" customWidth="1"/>
    <col min="13585" max="13586" width="10.8984375" style="23" customWidth="1"/>
    <col min="13587" max="13599" width="15.09765625" style="23" customWidth="1"/>
    <col min="13600" max="13828" width="9" style="23"/>
    <col min="13829" max="13829" width="18" style="23" customWidth="1"/>
    <col min="13830" max="13830" width="10.8984375" style="23" customWidth="1"/>
    <col min="13831" max="13831" width="10.8984375" style="23" bestFit="1" customWidth="1"/>
    <col min="13832" max="13832" width="18" style="23" customWidth="1"/>
    <col min="13833" max="13834" width="10.8984375" style="23" customWidth="1"/>
    <col min="13835" max="13835" width="9" style="23"/>
    <col min="13836" max="13836" width="22.09765625" style="23" bestFit="1" customWidth="1"/>
    <col min="13837" max="13838" width="10.8984375" style="23" customWidth="1"/>
    <col min="13839" max="13839" width="8.09765625" style="23" customWidth="1"/>
    <col min="13840" max="13840" width="15.09765625" style="23" customWidth="1"/>
    <col min="13841" max="13842" width="10.8984375" style="23" customWidth="1"/>
    <col min="13843" max="13855" width="15.09765625" style="23" customWidth="1"/>
    <col min="13856" max="14084" width="9" style="23"/>
    <col min="14085" max="14085" width="18" style="23" customWidth="1"/>
    <col min="14086" max="14086" width="10.8984375" style="23" customWidth="1"/>
    <col min="14087" max="14087" width="10.8984375" style="23" bestFit="1" customWidth="1"/>
    <col min="14088" max="14088" width="18" style="23" customWidth="1"/>
    <col min="14089" max="14090" width="10.8984375" style="23" customWidth="1"/>
    <col min="14091" max="14091" width="9" style="23"/>
    <col min="14092" max="14092" width="22.09765625" style="23" bestFit="1" customWidth="1"/>
    <col min="14093" max="14094" width="10.8984375" style="23" customWidth="1"/>
    <col min="14095" max="14095" width="8.09765625" style="23" customWidth="1"/>
    <col min="14096" max="14096" width="15.09765625" style="23" customWidth="1"/>
    <col min="14097" max="14098" width="10.8984375" style="23" customWidth="1"/>
    <col min="14099" max="14111" width="15.09765625" style="23" customWidth="1"/>
    <col min="14112" max="14340" width="9" style="23"/>
    <col min="14341" max="14341" width="18" style="23" customWidth="1"/>
    <col min="14342" max="14342" width="10.8984375" style="23" customWidth="1"/>
    <col min="14343" max="14343" width="10.8984375" style="23" bestFit="1" customWidth="1"/>
    <col min="14344" max="14344" width="18" style="23" customWidth="1"/>
    <col min="14345" max="14346" width="10.8984375" style="23" customWidth="1"/>
    <col min="14347" max="14347" width="9" style="23"/>
    <col min="14348" max="14348" width="22.09765625" style="23" bestFit="1" customWidth="1"/>
    <col min="14349" max="14350" width="10.8984375" style="23" customWidth="1"/>
    <col min="14351" max="14351" width="8.09765625" style="23" customWidth="1"/>
    <col min="14352" max="14352" width="15.09765625" style="23" customWidth="1"/>
    <col min="14353" max="14354" width="10.8984375" style="23" customWidth="1"/>
    <col min="14355" max="14367" width="15.09765625" style="23" customWidth="1"/>
    <col min="14368" max="14596" width="9" style="23"/>
    <col min="14597" max="14597" width="18" style="23" customWidth="1"/>
    <col min="14598" max="14598" width="10.8984375" style="23" customWidth="1"/>
    <col min="14599" max="14599" width="10.8984375" style="23" bestFit="1" customWidth="1"/>
    <col min="14600" max="14600" width="18" style="23" customWidth="1"/>
    <col min="14601" max="14602" width="10.8984375" style="23" customWidth="1"/>
    <col min="14603" max="14603" width="9" style="23"/>
    <col min="14604" max="14604" width="22.09765625" style="23" bestFit="1" customWidth="1"/>
    <col min="14605" max="14606" width="10.8984375" style="23" customWidth="1"/>
    <col min="14607" max="14607" width="8.09765625" style="23" customWidth="1"/>
    <col min="14608" max="14608" width="15.09765625" style="23" customWidth="1"/>
    <col min="14609" max="14610" width="10.8984375" style="23" customWidth="1"/>
    <col min="14611" max="14623" width="15.09765625" style="23" customWidth="1"/>
    <col min="14624" max="14852" width="9" style="23"/>
    <col min="14853" max="14853" width="18" style="23" customWidth="1"/>
    <col min="14854" max="14854" width="10.8984375" style="23" customWidth="1"/>
    <col min="14855" max="14855" width="10.8984375" style="23" bestFit="1" customWidth="1"/>
    <col min="14856" max="14856" width="18" style="23" customWidth="1"/>
    <col min="14857" max="14858" width="10.8984375" style="23" customWidth="1"/>
    <col min="14859" max="14859" width="9" style="23"/>
    <col min="14860" max="14860" width="22.09765625" style="23" bestFit="1" customWidth="1"/>
    <col min="14861" max="14862" width="10.8984375" style="23" customWidth="1"/>
    <col min="14863" max="14863" width="8.09765625" style="23" customWidth="1"/>
    <col min="14864" max="14864" width="15.09765625" style="23" customWidth="1"/>
    <col min="14865" max="14866" width="10.8984375" style="23" customWidth="1"/>
    <col min="14867" max="14879" width="15.09765625" style="23" customWidth="1"/>
    <col min="14880" max="15108" width="9" style="23"/>
    <col min="15109" max="15109" width="18" style="23" customWidth="1"/>
    <col min="15110" max="15110" width="10.8984375" style="23" customWidth="1"/>
    <col min="15111" max="15111" width="10.8984375" style="23" bestFit="1" customWidth="1"/>
    <col min="15112" max="15112" width="18" style="23" customWidth="1"/>
    <col min="15113" max="15114" width="10.8984375" style="23" customWidth="1"/>
    <col min="15115" max="15115" width="9" style="23"/>
    <col min="15116" max="15116" width="22.09765625" style="23" bestFit="1" customWidth="1"/>
    <col min="15117" max="15118" width="10.8984375" style="23" customWidth="1"/>
    <col min="15119" max="15119" width="8.09765625" style="23" customWidth="1"/>
    <col min="15120" max="15120" width="15.09765625" style="23" customWidth="1"/>
    <col min="15121" max="15122" width="10.8984375" style="23" customWidth="1"/>
    <col min="15123" max="15135" width="15.09765625" style="23" customWidth="1"/>
    <col min="15136" max="15364" width="9" style="23"/>
    <col min="15365" max="15365" width="18" style="23" customWidth="1"/>
    <col min="15366" max="15366" width="10.8984375" style="23" customWidth="1"/>
    <col min="15367" max="15367" width="10.8984375" style="23" bestFit="1" customWidth="1"/>
    <col min="15368" max="15368" width="18" style="23" customWidth="1"/>
    <col min="15369" max="15370" width="10.8984375" style="23" customWidth="1"/>
    <col min="15371" max="15371" width="9" style="23"/>
    <col min="15372" max="15372" width="22.09765625" style="23" bestFit="1" customWidth="1"/>
    <col min="15373" max="15374" width="10.8984375" style="23" customWidth="1"/>
    <col min="15375" max="15375" width="8.09765625" style="23" customWidth="1"/>
    <col min="15376" max="15376" width="15.09765625" style="23" customWidth="1"/>
    <col min="15377" max="15378" width="10.8984375" style="23" customWidth="1"/>
    <col min="15379" max="15391" width="15.09765625" style="23" customWidth="1"/>
    <col min="15392" max="15620" width="9" style="23"/>
    <col min="15621" max="15621" width="18" style="23" customWidth="1"/>
    <col min="15622" max="15622" width="10.8984375" style="23" customWidth="1"/>
    <col min="15623" max="15623" width="10.8984375" style="23" bestFit="1" customWidth="1"/>
    <col min="15624" max="15624" width="18" style="23" customWidth="1"/>
    <col min="15625" max="15626" width="10.8984375" style="23" customWidth="1"/>
    <col min="15627" max="15627" width="9" style="23"/>
    <col min="15628" max="15628" width="22.09765625" style="23" bestFit="1" customWidth="1"/>
    <col min="15629" max="15630" width="10.8984375" style="23" customWidth="1"/>
    <col min="15631" max="15631" width="8.09765625" style="23" customWidth="1"/>
    <col min="15632" max="15632" width="15.09765625" style="23" customWidth="1"/>
    <col min="15633" max="15634" width="10.8984375" style="23" customWidth="1"/>
    <col min="15635" max="15647" width="15.09765625" style="23" customWidth="1"/>
    <col min="15648" max="15876" width="9" style="23"/>
    <col min="15877" max="15877" width="18" style="23" customWidth="1"/>
    <col min="15878" max="15878" width="10.8984375" style="23" customWidth="1"/>
    <col min="15879" max="15879" width="10.8984375" style="23" bestFit="1" customWidth="1"/>
    <col min="15880" max="15880" width="18" style="23" customWidth="1"/>
    <col min="15881" max="15882" width="10.8984375" style="23" customWidth="1"/>
    <col min="15883" max="15883" width="9" style="23"/>
    <col min="15884" max="15884" width="22.09765625" style="23" bestFit="1" customWidth="1"/>
    <col min="15885" max="15886" width="10.8984375" style="23" customWidth="1"/>
    <col min="15887" max="15887" width="8.09765625" style="23" customWidth="1"/>
    <col min="15888" max="15888" width="15.09765625" style="23" customWidth="1"/>
    <col min="15889" max="15890" width="10.8984375" style="23" customWidth="1"/>
    <col min="15891" max="15903" width="15.09765625" style="23" customWidth="1"/>
    <col min="15904" max="16132" width="9" style="23"/>
    <col min="16133" max="16133" width="18" style="23" customWidth="1"/>
    <col min="16134" max="16134" width="10.8984375" style="23" customWidth="1"/>
    <col min="16135" max="16135" width="10.8984375" style="23" bestFit="1" customWidth="1"/>
    <col min="16136" max="16136" width="18" style="23" customWidth="1"/>
    <col min="16137" max="16138" width="10.8984375" style="23" customWidth="1"/>
    <col min="16139" max="16139" width="9" style="23"/>
    <col min="16140" max="16140" width="22.09765625" style="23" bestFit="1" customWidth="1"/>
    <col min="16141" max="16142" width="10.8984375" style="23" customWidth="1"/>
    <col min="16143" max="16143" width="8.09765625" style="23" customWidth="1"/>
    <col min="16144" max="16144" width="15.09765625" style="23" customWidth="1"/>
    <col min="16145" max="16146" width="10.8984375" style="23" customWidth="1"/>
    <col min="16147" max="16159" width="15.09765625" style="23" customWidth="1"/>
    <col min="16160" max="16384" width="9" style="23"/>
  </cols>
  <sheetData>
    <row r="1" spans="1:255" ht="22.5" customHeight="1" x14ac:dyDescent="0.45">
      <c r="A1" s="172" t="s">
        <v>81</v>
      </c>
      <c r="B1" s="109"/>
      <c r="C1" s="172"/>
      <c r="D1" s="172"/>
      <c r="E1" s="495"/>
      <c r="F1" s="495"/>
      <c r="G1" s="109"/>
      <c r="H1" s="109"/>
      <c r="I1" s="109"/>
      <c r="J1" s="492"/>
      <c r="K1" s="496"/>
      <c r="L1" s="496"/>
      <c r="M1" s="496"/>
      <c r="N1" s="493"/>
      <c r="O1" s="497"/>
      <c r="P1" s="497"/>
      <c r="Q1" s="497"/>
      <c r="R1" s="497"/>
      <c r="S1" s="20"/>
      <c r="T1" s="21"/>
      <c r="U1" s="19"/>
      <c r="V1" s="22"/>
    </row>
    <row r="2" spans="1:255" ht="22.5" customHeight="1" thickBot="1" x14ac:dyDescent="0.5">
      <c r="A2" s="171"/>
      <c r="B2" s="171"/>
      <c r="C2" s="109"/>
      <c r="D2" s="109"/>
      <c r="E2" s="109"/>
      <c r="F2" s="109"/>
      <c r="G2" s="109"/>
      <c r="H2" s="109"/>
      <c r="I2" s="109"/>
      <c r="J2" s="109"/>
      <c r="K2" s="109"/>
      <c r="L2" s="109"/>
      <c r="M2" s="109"/>
      <c r="N2" s="109"/>
      <c r="O2" s="109"/>
      <c r="P2" s="109"/>
      <c r="Q2" s="109"/>
      <c r="R2" s="109"/>
      <c r="S2" s="20"/>
      <c r="T2" s="21"/>
      <c r="U2" s="19"/>
      <c r="V2" s="22"/>
    </row>
    <row r="3" spans="1:255" ht="20.399999999999999" customHeight="1" thickBot="1" x14ac:dyDescent="0.5">
      <c r="A3" s="187"/>
      <c r="B3" s="188" t="s">
        <v>41</v>
      </c>
      <c r="C3" s="189" t="s">
        <v>42</v>
      </c>
      <c r="D3" s="190" t="s">
        <v>388</v>
      </c>
      <c r="E3" s="191" t="s">
        <v>1</v>
      </c>
      <c r="F3" s="188" t="s">
        <v>41</v>
      </c>
      <c r="G3" s="189" t="s">
        <v>42</v>
      </c>
      <c r="H3" s="192" t="s">
        <v>388</v>
      </c>
      <c r="I3" s="193"/>
      <c r="J3" s="194" t="s">
        <v>1</v>
      </c>
      <c r="K3" s="195" t="s">
        <v>41</v>
      </c>
      <c r="L3" s="196" t="s">
        <v>42</v>
      </c>
      <c r="M3" s="197" t="s">
        <v>388</v>
      </c>
      <c r="N3" s="24"/>
      <c r="O3" s="623" t="s">
        <v>389</v>
      </c>
      <c r="P3" s="624"/>
      <c r="Q3" s="198" t="s">
        <v>41</v>
      </c>
      <c r="R3" s="199" t="s">
        <v>42</v>
      </c>
      <c r="S3" s="200" t="s">
        <v>388</v>
      </c>
      <c r="T3" s="24"/>
      <c r="U3" s="25" t="s">
        <v>2</v>
      </c>
      <c r="V3" s="26">
        <v>4000000</v>
      </c>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row>
    <row r="4" spans="1:255" s="28" customFormat="1" ht="23.85" customHeight="1" thickTop="1" thickBot="1" x14ac:dyDescent="0.5">
      <c r="A4" s="201" t="s">
        <v>3</v>
      </c>
      <c r="B4" s="202"/>
      <c r="C4" s="203"/>
      <c r="D4" s="204">
        <f>C4-B4</f>
        <v>0</v>
      </c>
      <c r="E4" s="205" t="s">
        <v>390</v>
      </c>
      <c r="F4" s="206"/>
      <c r="G4" s="207"/>
      <c r="H4" s="208">
        <f>G4-F4</f>
        <v>0</v>
      </c>
      <c r="I4" s="209"/>
      <c r="J4" s="210" t="s">
        <v>391</v>
      </c>
      <c r="K4" s="211"/>
      <c r="L4" s="212"/>
      <c r="M4" s="213">
        <f>L4-K4</f>
        <v>0</v>
      </c>
      <c r="N4" s="214"/>
      <c r="O4" s="625" t="s">
        <v>392</v>
      </c>
      <c r="P4" s="215" t="s">
        <v>4</v>
      </c>
      <c r="Q4" s="216"/>
      <c r="R4" s="217"/>
      <c r="S4" s="213">
        <f>R4-Q4</f>
        <v>0</v>
      </c>
      <c r="T4" s="27"/>
      <c r="U4" s="621" t="s">
        <v>5</v>
      </c>
      <c r="V4" s="622"/>
    </row>
    <row r="5" spans="1:255" s="28" customFormat="1" ht="23.85" customHeight="1" thickTop="1" x14ac:dyDescent="0.45">
      <c r="A5" s="218" t="s">
        <v>393</v>
      </c>
      <c r="B5" s="219"/>
      <c r="C5" s="220"/>
      <c r="D5" s="221">
        <f t="shared" ref="D5:D38" si="0">C5-B5</f>
        <v>0</v>
      </c>
      <c r="E5" s="222" t="s">
        <v>6</v>
      </c>
      <c r="F5" s="223"/>
      <c r="G5" s="224"/>
      <c r="H5" s="225">
        <f>G5-F5</f>
        <v>0</v>
      </c>
      <c r="I5" s="209"/>
      <c r="J5" s="226" t="s">
        <v>394</v>
      </c>
      <c r="K5" s="227"/>
      <c r="L5" s="228"/>
      <c r="M5" s="229">
        <f t="shared" ref="M5:M32" si="1">L5-K5</f>
        <v>0</v>
      </c>
      <c r="N5" s="209"/>
      <c r="O5" s="626"/>
      <c r="P5" s="230" t="s">
        <v>7</v>
      </c>
      <c r="Q5" s="231"/>
      <c r="R5" s="232"/>
      <c r="S5" s="233">
        <f t="shared" ref="S5:S33" si="2">R5-Q5</f>
        <v>0</v>
      </c>
      <c r="T5" s="27"/>
      <c r="U5" s="29">
        <f>(SUM(Q4:Q6)+Q12)/$V$3</f>
        <v>0</v>
      </c>
      <c r="V5" s="29">
        <f>(SUM(R4:R6)+R12)/$V$3</f>
        <v>0</v>
      </c>
    </row>
    <row r="6" spans="1:255" s="28" customFormat="1" ht="23.85" customHeight="1" x14ac:dyDescent="0.45">
      <c r="A6" s="234" t="s">
        <v>395</v>
      </c>
      <c r="B6" s="235">
        <f>SUM(B4:B5)</f>
        <v>0</v>
      </c>
      <c r="C6" s="236">
        <f>SUM(C4:C5)</f>
        <v>0</v>
      </c>
      <c r="D6" s="237">
        <f>C6-B6</f>
        <v>0</v>
      </c>
      <c r="E6" s="238" t="s">
        <v>8</v>
      </c>
      <c r="F6" s="239">
        <f>SUM(F4:F5)</f>
        <v>0</v>
      </c>
      <c r="G6" s="240">
        <f>SUM(G4:G5)</f>
        <v>0</v>
      </c>
      <c r="H6" s="241">
        <f>G6-F6</f>
        <v>0</v>
      </c>
      <c r="I6" s="209"/>
      <c r="J6" s="242" t="s">
        <v>396</v>
      </c>
      <c r="K6" s="243"/>
      <c r="L6" s="232"/>
      <c r="M6" s="244">
        <f t="shared" si="1"/>
        <v>0</v>
      </c>
      <c r="N6" s="209"/>
      <c r="O6" s="626"/>
      <c r="P6" s="230" t="s">
        <v>397</v>
      </c>
      <c r="Q6" s="231"/>
      <c r="R6" s="232"/>
      <c r="S6" s="244">
        <f t="shared" si="2"/>
        <v>0</v>
      </c>
      <c r="T6" s="27"/>
      <c r="U6" s="621" t="s">
        <v>9</v>
      </c>
      <c r="V6" s="622"/>
      <c r="W6" s="30"/>
    </row>
    <row r="7" spans="1:255" s="28" customFormat="1" ht="23.85" customHeight="1" thickBot="1" x14ac:dyDescent="0.5">
      <c r="A7" s="201" t="s">
        <v>398</v>
      </c>
      <c r="B7" s="245"/>
      <c r="C7" s="246"/>
      <c r="D7" s="247">
        <f>C7-B7</f>
        <v>0</v>
      </c>
      <c r="E7" s="248" t="s">
        <v>399</v>
      </c>
      <c r="F7" s="249"/>
      <c r="G7" s="250"/>
      <c r="H7" s="208">
        <f>G7-F7</f>
        <v>0</v>
      </c>
      <c r="I7" s="209"/>
      <c r="J7" s="251" t="s">
        <v>400</v>
      </c>
      <c r="K7" s="252"/>
      <c r="L7" s="253"/>
      <c r="M7" s="254">
        <f t="shared" si="1"/>
        <v>0</v>
      </c>
      <c r="N7" s="209"/>
      <c r="O7" s="626"/>
      <c r="P7" s="230" t="s">
        <v>401</v>
      </c>
      <c r="Q7" s="231"/>
      <c r="R7" s="232"/>
      <c r="S7" s="233">
        <f t="shared" si="2"/>
        <v>0</v>
      </c>
      <c r="T7" s="31" t="e">
        <f>R7/(SUM(R4:R6))</f>
        <v>#DIV/0!</v>
      </c>
      <c r="U7" s="32" t="e">
        <f>K4/U5/12/10000</f>
        <v>#DIV/0!</v>
      </c>
      <c r="V7" s="32" t="e">
        <f>L4/V5/12/10000</f>
        <v>#DIV/0!</v>
      </c>
    </row>
    <row r="8" spans="1:255" s="28" customFormat="1" ht="23.85" customHeight="1" thickTop="1" thickBot="1" x14ac:dyDescent="0.5">
      <c r="A8" s="255" t="s">
        <v>10</v>
      </c>
      <c r="B8" s="256"/>
      <c r="C8" s="257"/>
      <c r="D8" s="258">
        <f>C8-B8</f>
        <v>0</v>
      </c>
      <c r="E8" s="259" t="s">
        <v>402</v>
      </c>
      <c r="F8" s="260"/>
      <c r="G8" s="451"/>
      <c r="H8" s="261">
        <f t="shared" ref="H8:H38" si="3">G8-F8</f>
        <v>0</v>
      </c>
      <c r="I8" s="209"/>
      <c r="J8" s="262" t="s">
        <v>403</v>
      </c>
      <c r="K8" s="263">
        <f>K5+K6-K7</f>
        <v>0</v>
      </c>
      <c r="L8" s="264">
        <f>L5+L6-L7</f>
        <v>0</v>
      </c>
      <c r="M8" s="265">
        <f t="shared" si="1"/>
        <v>0</v>
      </c>
      <c r="N8" s="209"/>
      <c r="O8" s="626"/>
      <c r="P8" s="230" t="s">
        <v>404</v>
      </c>
      <c r="Q8" s="231"/>
      <c r="R8" s="232"/>
      <c r="S8" s="244">
        <f t="shared" si="2"/>
        <v>0</v>
      </c>
      <c r="T8" s="33" t="s">
        <v>11</v>
      </c>
      <c r="U8" s="621" t="s">
        <v>12</v>
      </c>
      <c r="V8" s="622"/>
    </row>
    <row r="9" spans="1:255" s="28" customFormat="1" ht="23.85" customHeight="1" thickTop="1" x14ac:dyDescent="0.45">
      <c r="A9" s="266" t="s">
        <v>405</v>
      </c>
      <c r="B9" s="267">
        <f>SUM(B7:B8)</f>
        <v>0</v>
      </c>
      <c r="C9" s="268">
        <f>SUM(C7:C8)</f>
        <v>0</v>
      </c>
      <c r="D9" s="269">
        <f>C9-B9</f>
        <v>0</v>
      </c>
      <c r="E9" s="259" t="s">
        <v>13</v>
      </c>
      <c r="F9" s="219"/>
      <c r="G9" s="270"/>
      <c r="H9" s="271">
        <f t="shared" si="3"/>
        <v>0</v>
      </c>
      <c r="I9" s="209"/>
      <c r="J9" s="272" t="s">
        <v>14</v>
      </c>
      <c r="K9" s="273">
        <f>K4-K8</f>
        <v>0</v>
      </c>
      <c r="L9" s="274">
        <f>L4-L8</f>
        <v>0</v>
      </c>
      <c r="M9" s="275">
        <f t="shared" si="1"/>
        <v>0</v>
      </c>
      <c r="N9" s="276"/>
      <c r="O9" s="626"/>
      <c r="P9" s="277" t="s">
        <v>406</v>
      </c>
      <c r="Q9" s="231"/>
      <c r="R9" s="232"/>
      <c r="S9" s="244">
        <f t="shared" si="2"/>
        <v>0</v>
      </c>
      <c r="T9" s="27"/>
      <c r="U9" s="32" t="e">
        <f>K9/U5/12/10000</f>
        <v>#DIV/0!</v>
      </c>
      <c r="V9" s="32" t="e">
        <f>L9/V5/12/10000</f>
        <v>#DIV/0!</v>
      </c>
    </row>
    <row r="10" spans="1:255" s="28" customFormat="1" ht="23.85" customHeight="1" x14ac:dyDescent="0.45">
      <c r="A10" s="234" t="s">
        <v>407</v>
      </c>
      <c r="B10" s="278"/>
      <c r="C10" s="279"/>
      <c r="D10" s="280">
        <f t="shared" si="0"/>
        <v>0</v>
      </c>
      <c r="E10" s="259" t="s">
        <v>15</v>
      </c>
      <c r="F10" s="219"/>
      <c r="G10" s="270"/>
      <c r="H10" s="261">
        <f t="shared" si="3"/>
        <v>0</v>
      </c>
      <c r="I10" s="209"/>
      <c r="J10" s="281" t="s">
        <v>408</v>
      </c>
      <c r="K10" s="282" t="e">
        <f>K9/K4</f>
        <v>#DIV/0!</v>
      </c>
      <c r="L10" s="283" t="e">
        <f>L9/L4</f>
        <v>#DIV/0!</v>
      </c>
      <c r="M10" s="284" t="e">
        <f>L10-K10</f>
        <v>#DIV/0!</v>
      </c>
      <c r="N10" s="209"/>
      <c r="O10" s="626"/>
      <c r="P10" s="230" t="s">
        <v>409</v>
      </c>
      <c r="Q10" s="231"/>
      <c r="R10" s="232"/>
      <c r="S10" s="285">
        <f t="shared" si="2"/>
        <v>0</v>
      </c>
      <c r="T10" s="27"/>
      <c r="U10" s="75"/>
      <c r="V10" s="75"/>
    </row>
    <row r="11" spans="1:255" s="28" customFormat="1" ht="23.85" customHeight="1" thickBot="1" x14ac:dyDescent="0.5">
      <c r="A11" s="286" t="s">
        <v>410</v>
      </c>
      <c r="B11" s="287">
        <f>B6+B9+B10</f>
        <v>0</v>
      </c>
      <c r="C11" s="288">
        <f>C6+C9+C10</f>
        <v>0</v>
      </c>
      <c r="D11" s="289">
        <f t="shared" si="0"/>
        <v>0</v>
      </c>
      <c r="E11" s="259" t="s">
        <v>16</v>
      </c>
      <c r="F11" s="219"/>
      <c r="G11" s="270"/>
      <c r="H11" s="261">
        <f t="shared" si="3"/>
        <v>0</v>
      </c>
      <c r="I11" s="209"/>
      <c r="J11" s="262" t="s">
        <v>411</v>
      </c>
      <c r="K11" s="290">
        <f>Q35</f>
        <v>0</v>
      </c>
      <c r="L11" s="291">
        <f>R35</f>
        <v>0</v>
      </c>
      <c r="M11" s="213">
        <f t="shared" si="1"/>
        <v>0</v>
      </c>
      <c r="N11" s="209"/>
      <c r="O11" s="626"/>
      <c r="P11" s="292" t="s">
        <v>412</v>
      </c>
      <c r="Q11" s="293"/>
      <c r="R11" s="228"/>
      <c r="S11" s="233">
        <f t="shared" si="2"/>
        <v>0</v>
      </c>
      <c r="T11" s="27"/>
      <c r="U11" s="621" t="s">
        <v>17</v>
      </c>
      <c r="V11" s="622"/>
    </row>
    <row r="12" spans="1:255" s="28" customFormat="1" ht="23.85" customHeight="1" thickTop="1" thickBot="1" x14ac:dyDescent="0.5">
      <c r="A12" s="294" t="s">
        <v>18</v>
      </c>
      <c r="B12" s="249"/>
      <c r="C12" s="295"/>
      <c r="D12" s="296">
        <f t="shared" si="0"/>
        <v>0</v>
      </c>
      <c r="E12" s="259" t="s">
        <v>19</v>
      </c>
      <c r="F12" s="219"/>
      <c r="G12" s="270"/>
      <c r="H12" s="297">
        <f t="shared" si="3"/>
        <v>0</v>
      </c>
      <c r="I12" s="209"/>
      <c r="J12" s="298" t="s">
        <v>413</v>
      </c>
      <c r="K12" s="299">
        <f>K9-K11</f>
        <v>0</v>
      </c>
      <c r="L12" s="300">
        <f>L9-L11</f>
        <v>0</v>
      </c>
      <c r="M12" s="265">
        <f>L12-K12</f>
        <v>0</v>
      </c>
      <c r="N12" s="209"/>
      <c r="O12" s="627"/>
      <c r="P12" s="301" t="s">
        <v>414</v>
      </c>
      <c r="Q12" s="302"/>
      <c r="R12" s="448"/>
      <c r="S12" s="303">
        <f t="shared" si="2"/>
        <v>0</v>
      </c>
      <c r="T12" s="27"/>
      <c r="U12" s="34" t="e">
        <f>Q8/SUM(Q4:Q7)</f>
        <v>#DIV/0!</v>
      </c>
      <c r="V12" s="34" t="e">
        <f>R8/SUM(R4:R7)</f>
        <v>#DIV/0!</v>
      </c>
    </row>
    <row r="13" spans="1:255" s="28" customFormat="1" ht="23.85" customHeight="1" thickTop="1" x14ac:dyDescent="0.45">
      <c r="A13" s="304" t="s">
        <v>415</v>
      </c>
      <c r="B13" s="305"/>
      <c r="C13" s="306"/>
      <c r="D13" s="204">
        <f>C13-B13</f>
        <v>0</v>
      </c>
      <c r="E13" s="259" t="s">
        <v>20</v>
      </c>
      <c r="F13" s="219"/>
      <c r="G13" s="270"/>
      <c r="H13" s="271">
        <f t="shared" si="3"/>
        <v>0</v>
      </c>
      <c r="I13" s="209"/>
      <c r="J13" s="307" t="s">
        <v>416</v>
      </c>
      <c r="K13" s="308"/>
      <c r="L13" s="217"/>
      <c r="M13" s="213">
        <f t="shared" si="1"/>
        <v>0</v>
      </c>
      <c r="N13" s="209"/>
      <c r="O13" s="639" t="s">
        <v>417</v>
      </c>
      <c r="P13" s="309" t="s">
        <v>418</v>
      </c>
      <c r="Q13" s="310"/>
      <c r="R13" s="311"/>
      <c r="S13" s="312">
        <f t="shared" si="2"/>
        <v>0</v>
      </c>
      <c r="T13" s="27"/>
    </row>
    <row r="14" spans="1:255" s="28" customFormat="1" ht="23.85" customHeight="1" x14ac:dyDescent="0.45">
      <c r="A14" s="234" t="s">
        <v>419</v>
      </c>
      <c r="B14" s="235">
        <f>SUM(B12:B13)</f>
        <v>0</v>
      </c>
      <c r="C14" s="236">
        <f>SUM(C12:C13)</f>
        <v>0</v>
      </c>
      <c r="D14" s="313">
        <f>C14-B14</f>
        <v>0</v>
      </c>
      <c r="E14" s="314" t="s">
        <v>21</v>
      </c>
      <c r="F14" s="315"/>
      <c r="G14" s="452"/>
      <c r="H14" s="316">
        <f t="shared" si="3"/>
        <v>0</v>
      </c>
      <c r="I14" s="209"/>
      <c r="J14" s="242" t="s">
        <v>420</v>
      </c>
      <c r="K14" s="243"/>
      <c r="L14" s="232"/>
      <c r="M14" s="233">
        <f t="shared" si="1"/>
        <v>0</v>
      </c>
      <c r="N14" s="209"/>
      <c r="O14" s="640"/>
      <c r="P14" s="230" t="s">
        <v>22</v>
      </c>
      <c r="Q14" s="231"/>
      <c r="R14" s="232"/>
      <c r="S14" s="233">
        <f t="shared" si="2"/>
        <v>0</v>
      </c>
      <c r="T14" s="27"/>
    </row>
    <row r="15" spans="1:255" s="28" customFormat="1" ht="23.85" customHeight="1" x14ac:dyDescent="0.45">
      <c r="A15" s="201" t="s">
        <v>421</v>
      </c>
      <c r="B15" s="202"/>
      <c r="C15" s="203"/>
      <c r="D15" s="317">
        <f t="shared" si="0"/>
        <v>0</v>
      </c>
      <c r="E15" s="318" t="s">
        <v>23</v>
      </c>
      <c r="F15" s="319">
        <f>SUM(F7:F14)</f>
        <v>0</v>
      </c>
      <c r="G15" s="320">
        <f>SUM(G7:G14)</f>
        <v>0</v>
      </c>
      <c r="H15" s="321">
        <f>G15-F15</f>
        <v>0</v>
      </c>
      <c r="I15" s="209"/>
      <c r="J15" s="322" t="s">
        <v>422</v>
      </c>
      <c r="K15" s="323"/>
      <c r="L15" s="343"/>
      <c r="M15" s="213">
        <f t="shared" si="1"/>
        <v>0</v>
      </c>
      <c r="N15" s="209"/>
      <c r="O15" s="640"/>
      <c r="P15" s="230" t="s">
        <v>24</v>
      </c>
      <c r="Q15" s="231"/>
      <c r="R15" s="232"/>
      <c r="S15" s="233">
        <f t="shared" si="2"/>
        <v>0</v>
      </c>
      <c r="T15" s="27"/>
    </row>
    <row r="16" spans="1:255" s="28" customFormat="1" ht="23.85" customHeight="1" x14ac:dyDescent="0.45">
      <c r="A16" s="218" t="s">
        <v>423</v>
      </c>
      <c r="B16" s="219"/>
      <c r="C16" s="220"/>
      <c r="D16" s="324">
        <f t="shared" si="0"/>
        <v>0</v>
      </c>
      <c r="E16" s="325" t="s">
        <v>25</v>
      </c>
      <c r="F16" s="326">
        <f>F6+F15</f>
        <v>0</v>
      </c>
      <c r="G16" s="327">
        <f>G6+G15</f>
        <v>0</v>
      </c>
      <c r="H16" s="328">
        <f t="shared" si="3"/>
        <v>0</v>
      </c>
      <c r="I16" s="209"/>
      <c r="J16" s="329" t="s">
        <v>424</v>
      </c>
      <c r="K16" s="330">
        <f>SUM(K13:K15)</f>
        <v>0</v>
      </c>
      <c r="L16" s="331">
        <f>SUM(L13:L15)</f>
        <v>0</v>
      </c>
      <c r="M16" s="332">
        <f t="shared" si="1"/>
        <v>0</v>
      </c>
      <c r="N16" s="209"/>
      <c r="O16" s="640"/>
      <c r="P16" s="277" t="s">
        <v>425</v>
      </c>
      <c r="Q16" s="231"/>
      <c r="R16" s="232"/>
      <c r="S16" s="233">
        <f t="shared" si="2"/>
        <v>0</v>
      </c>
      <c r="T16" s="27"/>
      <c r="U16" s="75"/>
    </row>
    <row r="17" spans="1:21" s="28" customFormat="1" ht="23.85" customHeight="1" x14ac:dyDescent="0.45">
      <c r="A17" s="218" t="s">
        <v>26</v>
      </c>
      <c r="B17" s="219"/>
      <c r="C17" s="220"/>
      <c r="D17" s="324">
        <f>C17-B17</f>
        <v>0</v>
      </c>
      <c r="E17" s="248" t="s">
        <v>426</v>
      </c>
      <c r="F17" s="333"/>
      <c r="G17" s="334"/>
      <c r="H17" s="335">
        <f t="shared" si="3"/>
        <v>0</v>
      </c>
      <c r="I17" s="209"/>
      <c r="J17" s="336" t="s">
        <v>427</v>
      </c>
      <c r="K17" s="337"/>
      <c r="L17" s="311"/>
      <c r="M17" s="275">
        <f t="shared" si="1"/>
        <v>0</v>
      </c>
      <c r="N17" s="209"/>
      <c r="O17" s="640"/>
      <c r="P17" s="277" t="s">
        <v>428</v>
      </c>
      <c r="Q17" s="231"/>
      <c r="R17" s="232"/>
      <c r="S17" s="233">
        <f t="shared" si="2"/>
        <v>0</v>
      </c>
      <c r="T17" s="27"/>
    </row>
    <row r="18" spans="1:21" s="28" customFormat="1" ht="23.85" customHeight="1" x14ac:dyDescent="0.45">
      <c r="A18" s="338" t="s">
        <v>429</v>
      </c>
      <c r="B18" s="315"/>
      <c r="C18" s="450"/>
      <c r="D18" s="221">
        <f>C18-B18</f>
        <v>0</v>
      </c>
      <c r="E18" s="339" t="s">
        <v>430</v>
      </c>
      <c r="F18" s="340"/>
      <c r="G18" s="341"/>
      <c r="H18" s="342">
        <f t="shared" si="3"/>
        <v>0</v>
      </c>
      <c r="I18" s="209"/>
      <c r="J18" s="322" t="s">
        <v>431</v>
      </c>
      <c r="K18" s="323"/>
      <c r="L18" s="343"/>
      <c r="M18" s="344">
        <f t="shared" si="1"/>
        <v>0</v>
      </c>
      <c r="N18" s="209"/>
      <c r="O18" s="640"/>
      <c r="P18" s="277" t="s">
        <v>432</v>
      </c>
      <c r="Q18" s="231"/>
      <c r="R18" s="232"/>
      <c r="S18" s="244">
        <f t="shared" si="2"/>
        <v>0</v>
      </c>
      <c r="T18" s="27"/>
    </row>
    <row r="19" spans="1:21" s="28" customFormat="1" ht="23.85" customHeight="1" x14ac:dyDescent="0.45">
      <c r="A19" s="266" t="s">
        <v>433</v>
      </c>
      <c r="B19" s="345">
        <f>SUM(B15:B18)</f>
        <v>0</v>
      </c>
      <c r="C19" s="268">
        <f>SUM(C15:C18)</f>
        <v>0</v>
      </c>
      <c r="D19" s="280">
        <f t="shared" si="0"/>
        <v>0</v>
      </c>
      <c r="E19" s="259" t="s">
        <v>27</v>
      </c>
      <c r="F19" s="219"/>
      <c r="G19" s="270"/>
      <c r="H19" s="261">
        <f t="shared" si="3"/>
        <v>0</v>
      </c>
      <c r="I19" s="209"/>
      <c r="J19" s="346" t="s">
        <v>434</v>
      </c>
      <c r="K19" s="330">
        <f>SUM(K17:K18)</f>
        <v>0</v>
      </c>
      <c r="L19" s="347">
        <f>SUM(L17:L18)</f>
        <v>0</v>
      </c>
      <c r="M19" s="348">
        <f t="shared" si="1"/>
        <v>0</v>
      </c>
      <c r="N19" s="209"/>
      <c r="O19" s="641"/>
      <c r="P19" s="349" t="s">
        <v>28</v>
      </c>
      <c r="Q19" s="350"/>
      <c r="R19" s="343"/>
      <c r="S19" s="303">
        <f t="shared" si="2"/>
        <v>0</v>
      </c>
      <c r="T19" s="27"/>
    </row>
    <row r="20" spans="1:21" s="28" customFormat="1" ht="23.85" customHeight="1" thickBot="1" x14ac:dyDescent="0.5">
      <c r="A20" s="351" t="s">
        <v>435</v>
      </c>
      <c r="B20" s="352">
        <f>B11+B14+B19</f>
        <v>0</v>
      </c>
      <c r="C20" s="353">
        <f>C11+C14+C19</f>
        <v>0</v>
      </c>
      <c r="D20" s="354">
        <f t="shared" si="0"/>
        <v>0</v>
      </c>
      <c r="E20" s="222" t="s">
        <v>29</v>
      </c>
      <c r="F20" s="223"/>
      <c r="G20" s="224"/>
      <c r="H20" s="316">
        <f t="shared" si="3"/>
        <v>0</v>
      </c>
      <c r="I20" s="209"/>
      <c r="J20" s="355" t="s">
        <v>30</v>
      </c>
      <c r="K20" s="356">
        <f>K12+K16-K19</f>
        <v>0</v>
      </c>
      <c r="L20" s="357">
        <f>L12+L16-L19</f>
        <v>0</v>
      </c>
      <c r="M20" s="358">
        <f t="shared" si="1"/>
        <v>0</v>
      </c>
      <c r="N20" s="209"/>
      <c r="O20" s="639" t="s">
        <v>436</v>
      </c>
      <c r="P20" s="359" t="s">
        <v>31</v>
      </c>
      <c r="Q20" s="310"/>
      <c r="R20" s="311"/>
      <c r="S20" s="360">
        <f>R20-Q20</f>
        <v>0</v>
      </c>
      <c r="T20" s="27"/>
    </row>
    <row r="21" spans="1:21" s="28" customFormat="1" ht="23.85" customHeight="1" x14ac:dyDescent="0.45">
      <c r="A21" s="201" t="s">
        <v>437</v>
      </c>
      <c r="B21" s="202"/>
      <c r="C21" s="203"/>
      <c r="D21" s="204">
        <f t="shared" si="0"/>
        <v>0</v>
      </c>
      <c r="E21" s="361" t="s">
        <v>32</v>
      </c>
      <c r="F21" s="362">
        <f>SUM(F17:F20)</f>
        <v>0</v>
      </c>
      <c r="G21" s="363">
        <f>SUM(G17:G20)</f>
        <v>0</v>
      </c>
      <c r="H21" s="364">
        <f t="shared" si="3"/>
        <v>0</v>
      </c>
      <c r="I21" s="209"/>
      <c r="J21" s="365" t="s">
        <v>438</v>
      </c>
      <c r="K21" s="366"/>
      <c r="L21" s="453"/>
      <c r="M21" s="213">
        <f t="shared" si="1"/>
        <v>0</v>
      </c>
      <c r="N21" s="209"/>
      <c r="O21" s="640"/>
      <c r="P21" s="230" t="s">
        <v>439</v>
      </c>
      <c r="Q21" s="231"/>
      <c r="R21" s="232"/>
      <c r="S21" s="233">
        <f t="shared" si="2"/>
        <v>0</v>
      </c>
      <c r="T21" s="27"/>
      <c r="U21" s="76"/>
    </row>
    <row r="22" spans="1:21" s="28" customFormat="1" ht="23.85" customHeight="1" x14ac:dyDescent="0.45">
      <c r="A22" s="218" t="s">
        <v>440</v>
      </c>
      <c r="B22" s="219"/>
      <c r="C22" s="220"/>
      <c r="D22" s="367">
        <f t="shared" si="0"/>
        <v>0</v>
      </c>
      <c r="E22" s="368" t="s">
        <v>33</v>
      </c>
      <c r="F22" s="369">
        <f>F16+F21</f>
        <v>0</v>
      </c>
      <c r="G22" s="370">
        <f>G16+G21</f>
        <v>0</v>
      </c>
      <c r="H22" s="371">
        <f t="shared" si="3"/>
        <v>0</v>
      </c>
      <c r="I22" s="209"/>
      <c r="J22" s="372" t="s">
        <v>441</v>
      </c>
      <c r="K22" s="373"/>
      <c r="L22" s="454"/>
      <c r="M22" s="332">
        <f t="shared" si="1"/>
        <v>0</v>
      </c>
      <c r="N22" s="209"/>
      <c r="O22" s="640"/>
      <c r="P22" s="230" t="s">
        <v>34</v>
      </c>
      <c r="Q22" s="231"/>
      <c r="R22" s="232"/>
      <c r="S22" s="233">
        <f t="shared" si="2"/>
        <v>0</v>
      </c>
      <c r="T22" s="27"/>
    </row>
    <row r="23" spans="1:21" s="28" customFormat="1" ht="23.85" customHeight="1" thickBot="1" x14ac:dyDescent="0.5">
      <c r="A23" s="218" t="s">
        <v>442</v>
      </c>
      <c r="B23" s="219"/>
      <c r="C23" s="220"/>
      <c r="D23" s="367">
        <f t="shared" si="0"/>
        <v>0</v>
      </c>
      <c r="E23" s="314" t="s">
        <v>35</v>
      </c>
      <c r="F23" s="374"/>
      <c r="G23" s="486"/>
      <c r="H23" s="321">
        <f t="shared" si="3"/>
        <v>0</v>
      </c>
      <c r="I23" s="209"/>
      <c r="J23" s="355" t="s">
        <v>443</v>
      </c>
      <c r="K23" s="356">
        <f>K20+K21-K22</f>
        <v>0</v>
      </c>
      <c r="L23" s="357">
        <f>L20+L21-L22</f>
        <v>0</v>
      </c>
      <c r="M23" s="375">
        <f t="shared" si="1"/>
        <v>0</v>
      </c>
      <c r="N23" s="209"/>
      <c r="O23" s="640"/>
      <c r="P23" s="230" t="s">
        <v>444</v>
      </c>
      <c r="Q23" s="231"/>
      <c r="R23" s="232"/>
      <c r="S23" s="233">
        <f t="shared" si="2"/>
        <v>0</v>
      </c>
      <c r="T23" s="27"/>
    </row>
    <row r="24" spans="1:21" s="28" customFormat="1" ht="23.85" customHeight="1" x14ac:dyDescent="0.45">
      <c r="A24" s="338" t="s">
        <v>445</v>
      </c>
      <c r="B24" s="315"/>
      <c r="C24" s="450"/>
      <c r="D24" s="376">
        <f t="shared" si="0"/>
        <v>0</v>
      </c>
      <c r="E24" s="487" t="s">
        <v>36</v>
      </c>
      <c r="F24" s="488"/>
      <c r="G24" s="489"/>
      <c r="H24" s="321">
        <f t="shared" si="3"/>
        <v>0</v>
      </c>
      <c r="I24" s="209"/>
      <c r="J24" s="377" t="s">
        <v>446</v>
      </c>
      <c r="K24" s="378"/>
      <c r="L24" s="379"/>
      <c r="M24" s="380">
        <f t="shared" si="1"/>
        <v>0</v>
      </c>
      <c r="N24" s="209"/>
      <c r="O24" s="640"/>
      <c r="P24" s="230" t="s">
        <v>37</v>
      </c>
      <c r="Q24" s="231"/>
      <c r="R24" s="232"/>
      <c r="S24" s="233">
        <f t="shared" si="2"/>
        <v>0</v>
      </c>
      <c r="T24" s="27"/>
    </row>
    <row r="25" spans="1:21" s="28" customFormat="1" ht="23.85" customHeight="1" thickBot="1" x14ac:dyDescent="0.5">
      <c r="A25" s="234" t="s">
        <v>447</v>
      </c>
      <c r="B25" s="235">
        <f>SUM(B21:B24)</f>
        <v>0</v>
      </c>
      <c r="C25" s="236">
        <f>SUM(C21:C24)</f>
        <v>0</v>
      </c>
      <c r="D25" s="381">
        <f t="shared" si="0"/>
        <v>0</v>
      </c>
      <c r="E25" s="487" t="s">
        <v>38</v>
      </c>
      <c r="F25" s="488"/>
      <c r="G25" s="489"/>
      <c r="H25" s="490">
        <f t="shared" si="3"/>
        <v>0</v>
      </c>
      <c r="I25" s="209"/>
      <c r="J25" s="382" t="s">
        <v>448</v>
      </c>
      <c r="K25" s="383">
        <f>K23-K24</f>
        <v>0</v>
      </c>
      <c r="L25" s="384">
        <f>L23-L24</f>
        <v>0</v>
      </c>
      <c r="M25" s="385">
        <f t="shared" si="1"/>
        <v>0</v>
      </c>
      <c r="N25" s="209"/>
      <c r="O25" s="640"/>
      <c r="P25" s="230" t="s">
        <v>449</v>
      </c>
      <c r="Q25" s="231"/>
      <c r="R25" s="232"/>
      <c r="S25" s="233">
        <f t="shared" si="2"/>
        <v>0</v>
      </c>
      <c r="T25" s="27"/>
    </row>
    <row r="26" spans="1:21" s="28" customFormat="1" ht="23.85" customHeight="1" thickBot="1" x14ac:dyDescent="0.5">
      <c r="A26" s="294" t="s">
        <v>450</v>
      </c>
      <c r="B26" s="333"/>
      <c r="C26" s="295"/>
      <c r="D26" s="317">
        <f t="shared" si="0"/>
        <v>0</v>
      </c>
      <c r="E26" s="487" t="s">
        <v>39</v>
      </c>
      <c r="F26" s="488"/>
      <c r="G26" s="491"/>
      <c r="H26" s="321">
        <f t="shared" si="3"/>
        <v>0</v>
      </c>
      <c r="I26" s="209"/>
      <c r="J26" s="386"/>
      <c r="K26" s="276"/>
      <c r="L26" s="276"/>
      <c r="M26" s="387"/>
      <c r="N26" s="209"/>
      <c r="O26" s="640"/>
      <c r="P26" s="230" t="s">
        <v>451</v>
      </c>
      <c r="Q26" s="231"/>
      <c r="R26" s="232"/>
      <c r="S26" s="244">
        <f t="shared" si="2"/>
        <v>0</v>
      </c>
      <c r="T26" s="27"/>
    </row>
    <row r="27" spans="1:21" s="28" customFormat="1" ht="23.85" customHeight="1" thickBot="1" x14ac:dyDescent="0.5">
      <c r="A27" s="255" t="s">
        <v>452</v>
      </c>
      <c r="B27" s="223"/>
      <c r="C27" s="257"/>
      <c r="D27" s="221">
        <f t="shared" si="0"/>
        <v>0</v>
      </c>
      <c r="E27" s="388"/>
      <c r="H27" s="389"/>
      <c r="I27" s="209"/>
      <c r="J27" s="390">
        <v>400</v>
      </c>
      <c r="K27" s="391">
        <f>U5</f>
        <v>0</v>
      </c>
      <c r="L27" s="392">
        <f>V5</f>
        <v>0</v>
      </c>
      <c r="M27" s="392">
        <f>L27-K27</f>
        <v>0</v>
      </c>
      <c r="N27" s="209"/>
      <c r="O27" s="640"/>
      <c r="P27" s="230" t="s">
        <v>40</v>
      </c>
      <c r="Q27" s="231"/>
      <c r="R27" s="232"/>
      <c r="S27" s="233">
        <f t="shared" si="2"/>
        <v>0</v>
      </c>
      <c r="T27" s="27"/>
    </row>
    <row r="28" spans="1:21" s="28" customFormat="1" ht="23.85" customHeight="1" x14ac:dyDescent="0.45">
      <c r="A28" s="266" t="s">
        <v>453</v>
      </c>
      <c r="B28" s="267">
        <f>SUM(B26:B27)</f>
        <v>0</v>
      </c>
      <c r="C28" s="268">
        <f>SUM(C26:C27)</f>
        <v>0</v>
      </c>
      <c r="D28" s="237">
        <f t="shared" si="0"/>
        <v>0</v>
      </c>
      <c r="E28" s="393"/>
      <c r="H28" s="394"/>
      <c r="I28" s="209"/>
      <c r="J28" s="395"/>
      <c r="K28" s="396"/>
      <c r="L28" s="396"/>
      <c r="M28" s="396"/>
      <c r="N28" s="209"/>
      <c r="O28" s="640"/>
      <c r="P28" s="230" t="s">
        <v>68</v>
      </c>
      <c r="Q28" s="231"/>
      <c r="R28" s="232"/>
      <c r="S28" s="233">
        <f t="shared" si="2"/>
        <v>0</v>
      </c>
      <c r="T28" s="27"/>
    </row>
    <row r="29" spans="1:21" s="28" customFormat="1" ht="23.85" customHeight="1" thickBot="1" x14ac:dyDescent="0.5">
      <c r="A29" s="294" t="s">
        <v>454</v>
      </c>
      <c r="B29" s="249"/>
      <c r="C29" s="397"/>
      <c r="D29" s="398">
        <f>C29-B29</f>
        <v>0</v>
      </c>
      <c r="E29" s="393"/>
      <c r="H29" s="399"/>
      <c r="I29" s="209"/>
      <c r="J29" s="400"/>
      <c r="M29" s="27"/>
      <c r="N29" s="209"/>
      <c r="O29" s="641"/>
      <c r="P29" s="349" t="s">
        <v>455</v>
      </c>
      <c r="Q29" s="350"/>
      <c r="R29" s="343"/>
      <c r="S29" s="401">
        <f>R29-Q29</f>
        <v>0</v>
      </c>
      <c r="T29" s="27"/>
    </row>
    <row r="30" spans="1:21" s="28" customFormat="1" ht="23.85" customHeight="1" thickBot="1" x14ac:dyDescent="0.5">
      <c r="A30" s="218" t="s">
        <v>456</v>
      </c>
      <c r="B30" s="402"/>
      <c r="C30" s="403"/>
      <c r="D30" s="404">
        <f>C30-B30</f>
        <v>0</v>
      </c>
      <c r="E30" s="393"/>
      <c r="H30" s="399"/>
      <c r="I30" s="209"/>
      <c r="J30" s="405" t="s">
        <v>457</v>
      </c>
      <c r="K30" s="406" t="s">
        <v>41</v>
      </c>
      <c r="L30" s="407" t="s">
        <v>42</v>
      </c>
      <c r="M30" s="200" t="s">
        <v>388</v>
      </c>
      <c r="N30" s="209"/>
      <c r="O30" s="639" t="s">
        <v>458</v>
      </c>
      <c r="P30" s="309" t="s">
        <v>459</v>
      </c>
      <c r="Q30" s="310"/>
      <c r="R30" s="311"/>
      <c r="S30" s="360">
        <f>R30-Q30</f>
        <v>0</v>
      </c>
      <c r="T30" s="27"/>
      <c r="U30" s="77"/>
    </row>
    <row r="31" spans="1:21" s="28" customFormat="1" ht="23.85" customHeight="1" thickTop="1" x14ac:dyDescent="0.45">
      <c r="A31" s="218" t="s">
        <v>460</v>
      </c>
      <c r="B31" s="260"/>
      <c r="C31" s="408"/>
      <c r="D31" s="409">
        <f t="shared" si="0"/>
        <v>0</v>
      </c>
      <c r="E31" s="393"/>
      <c r="H31" s="399"/>
      <c r="I31" s="209"/>
      <c r="J31" s="410" t="str">
        <f>O4</f>
        <v>㉓人財費</v>
      </c>
      <c r="K31" s="411">
        <f>SUM(Q4:Q12)</f>
        <v>0</v>
      </c>
      <c r="L31" s="412">
        <f>SUM(R4:R12)</f>
        <v>0</v>
      </c>
      <c r="M31" s="213">
        <f t="shared" si="1"/>
        <v>0</v>
      </c>
      <c r="N31" s="209"/>
      <c r="O31" s="640"/>
      <c r="P31" s="230" t="s">
        <v>461</v>
      </c>
      <c r="Q31" s="231"/>
      <c r="R31" s="232"/>
      <c r="S31" s="233">
        <f t="shared" si="2"/>
        <v>0</v>
      </c>
      <c r="T31" s="27"/>
      <c r="U31" s="76"/>
    </row>
    <row r="32" spans="1:21" s="28" customFormat="1" ht="23.85" customHeight="1" x14ac:dyDescent="0.45">
      <c r="A32" s="218" t="s">
        <v>462</v>
      </c>
      <c r="B32" s="219"/>
      <c r="C32" s="220"/>
      <c r="D32" s="324">
        <f t="shared" si="0"/>
        <v>0</v>
      </c>
      <c r="E32" s="388"/>
      <c r="H32" s="399"/>
      <c r="I32" s="209"/>
      <c r="J32" s="413" t="str">
        <f>O13</f>
        <v>㉔顧客費</v>
      </c>
      <c r="K32" s="330">
        <f>SUM(Q13:Q19)</f>
        <v>0</v>
      </c>
      <c r="L32" s="414">
        <f>SUM(R13:R19)</f>
        <v>0</v>
      </c>
      <c r="M32" s="415">
        <f t="shared" si="1"/>
        <v>0</v>
      </c>
      <c r="N32" s="209"/>
      <c r="O32" s="640"/>
      <c r="P32" s="230" t="s">
        <v>463</v>
      </c>
      <c r="Q32" s="231"/>
      <c r="R32" s="232"/>
      <c r="S32" s="244">
        <f>R32-Q32</f>
        <v>0</v>
      </c>
      <c r="T32" s="27"/>
    </row>
    <row r="33" spans="1:255" s="28" customFormat="1" ht="23.85" customHeight="1" x14ac:dyDescent="0.45">
      <c r="A33" s="218" t="s">
        <v>43</v>
      </c>
      <c r="B33" s="219"/>
      <c r="C33" s="220"/>
      <c r="D33" s="324">
        <f t="shared" si="0"/>
        <v>0</v>
      </c>
      <c r="E33" s="388"/>
      <c r="H33" s="399"/>
      <c r="I33" s="209"/>
      <c r="J33" s="413" t="str">
        <f>O20</f>
        <v>㉕維持費</v>
      </c>
      <c r="K33" s="330">
        <f>SUM(Q20:Q29)</f>
        <v>0</v>
      </c>
      <c r="L33" s="414">
        <f>SUM(R20:R29)</f>
        <v>0</v>
      </c>
      <c r="M33" s="415">
        <f>L33-K33</f>
        <v>0</v>
      </c>
      <c r="N33" s="209"/>
      <c r="O33" s="640"/>
      <c r="P33" s="230" t="s">
        <v>464</v>
      </c>
      <c r="Q33" s="231"/>
      <c r="R33" s="232"/>
      <c r="S33" s="244">
        <f t="shared" si="2"/>
        <v>0</v>
      </c>
      <c r="T33" s="27"/>
    </row>
    <row r="34" spans="1:255" s="28" customFormat="1" ht="23.85" customHeight="1" thickBot="1" x14ac:dyDescent="0.5">
      <c r="A34" s="255" t="s">
        <v>465</v>
      </c>
      <c r="B34" s="223"/>
      <c r="C34" s="257"/>
      <c r="D34" s="221">
        <f t="shared" si="0"/>
        <v>0</v>
      </c>
      <c r="E34" s="388"/>
      <c r="H34" s="399"/>
      <c r="I34" s="209"/>
      <c r="J34" s="413" t="str">
        <f>O30</f>
        <v>㉖その他経費</v>
      </c>
      <c r="K34" s="330">
        <f>SUM(Q30:Q34)</f>
        <v>0</v>
      </c>
      <c r="L34" s="414">
        <f>SUM(R30:R34)</f>
        <v>0</v>
      </c>
      <c r="M34" s="415">
        <f>L34-K34</f>
        <v>0</v>
      </c>
      <c r="N34" s="209"/>
      <c r="O34" s="642"/>
      <c r="P34" s="416" t="s">
        <v>466</v>
      </c>
      <c r="Q34" s="417"/>
      <c r="R34" s="449"/>
      <c r="S34" s="418">
        <f>R34-Q34</f>
        <v>0</v>
      </c>
      <c r="T34" s="27"/>
    </row>
    <row r="35" spans="1:255" s="28" customFormat="1" ht="23.85" customHeight="1" thickBot="1" x14ac:dyDescent="0.5">
      <c r="A35" s="234" t="s">
        <v>467</v>
      </c>
      <c r="B35" s="235">
        <f>SUM(B29:B34)</f>
        <v>0</v>
      </c>
      <c r="C35" s="236">
        <f>SUM(C29:C34)</f>
        <v>0</v>
      </c>
      <c r="D35" s="237">
        <f>C35-B35</f>
        <v>0</v>
      </c>
      <c r="E35" s="419"/>
      <c r="F35" s="420"/>
      <c r="H35" s="394"/>
      <c r="I35" s="209"/>
      <c r="J35" s="421" t="str">
        <f>O35</f>
        <v>⑧販売管理費計＝㉓～㉖</v>
      </c>
      <c r="K35" s="356">
        <f>SUM(K31:K34)</f>
        <v>0</v>
      </c>
      <c r="L35" s="422">
        <f>SUM(L31:L34)</f>
        <v>0</v>
      </c>
      <c r="M35" s="375">
        <f>L35-K35</f>
        <v>0</v>
      </c>
      <c r="N35" s="209"/>
      <c r="O35" s="637" t="s">
        <v>411</v>
      </c>
      <c r="P35" s="638"/>
      <c r="Q35" s="423">
        <f>SUM(Q4:Q34)</f>
        <v>0</v>
      </c>
      <c r="R35" s="424">
        <f>SUM(R4:R34)</f>
        <v>0</v>
      </c>
      <c r="S35" s="425">
        <f>R35-Q35</f>
        <v>0</v>
      </c>
      <c r="T35" s="27"/>
    </row>
    <row r="36" spans="1:255" s="28" customFormat="1" ht="23.85" customHeight="1" x14ac:dyDescent="0.45">
      <c r="A36" s="351" t="s">
        <v>468</v>
      </c>
      <c r="B36" s="352">
        <f>B25+B28+B35</f>
        <v>0</v>
      </c>
      <c r="C36" s="353">
        <f>C25+C28+C35</f>
        <v>0</v>
      </c>
      <c r="D36" s="426">
        <f t="shared" si="0"/>
        <v>0</v>
      </c>
      <c r="E36" s="629" t="s">
        <v>469</v>
      </c>
      <c r="F36" s="631">
        <f>B38-F22</f>
        <v>0</v>
      </c>
      <c r="G36" s="633">
        <f>C38-G22</f>
        <v>0</v>
      </c>
      <c r="H36" s="635">
        <f>G36-F36</f>
        <v>0</v>
      </c>
      <c r="I36" s="209"/>
      <c r="J36" s="35"/>
      <c r="K36" s="22"/>
      <c r="L36" s="22"/>
      <c r="M36" s="22"/>
      <c r="N36" s="209"/>
      <c r="O36" s="386"/>
      <c r="P36" s="386"/>
      <c r="Q36" s="427"/>
      <c r="R36" s="428"/>
      <c r="S36" s="387"/>
      <c r="T36" s="36"/>
    </row>
    <row r="37" spans="1:255" s="28" customFormat="1" ht="23.85" customHeight="1" x14ac:dyDescent="0.45">
      <c r="A37" s="351" t="s">
        <v>470</v>
      </c>
      <c r="B37" s="429"/>
      <c r="C37" s="430"/>
      <c r="D37" s="354">
        <f t="shared" si="0"/>
        <v>0</v>
      </c>
      <c r="E37" s="630"/>
      <c r="F37" s="632"/>
      <c r="G37" s="634"/>
      <c r="H37" s="636"/>
      <c r="I37" s="209"/>
      <c r="J37" s="35"/>
      <c r="K37" s="22"/>
      <c r="L37" s="22"/>
      <c r="M37" s="22"/>
      <c r="N37" s="209"/>
      <c r="O37" s="386"/>
      <c r="P37" s="386"/>
      <c r="Q37" s="427"/>
      <c r="R37" s="428"/>
      <c r="S37" s="387"/>
      <c r="T37" s="35"/>
      <c r="W37" s="23"/>
    </row>
    <row r="38" spans="1:255" s="28" customFormat="1" ht="23.85" customHeight="1" thickBot="1" x14ac:dyDescent="0.5">
      <c r="A38" s="431" t="s">
        <v>471</v>
      </c>
      <c r="B38" s="432">
        <f>B20+B36+B37</f>
        <v>0</v>
      </c>
      <c r="C38" s="433">
        <f>C20+C36+C37</f>
        <v>0</v>
      </c>
      <c r="D38" s="434">
        <f t="shared" si="0"/>
        <v>0</v>
      </c>
      <c r="E38" s="435" t="s">
        <v>472</v>
      </c>
      <c r="F38" s="436">
        <f>F22+F36</f>
        <v>0</v>
      </c>
      <c r="G38" s="433">
        <f>G22+G36</f>
        <v>0</v>
      </c>
      <c r="H38" s="437">
        <f t="shared" si="3"/>
        <v>0</v>
      </c>
      <c r="I38" s="209"/>
      <c r="J38" s="35"/>
      <c r="K38" s="22"/>
      <c r="L38" s="22"/>
      <c r="M38" s="37"/>
      <c r="N38" s="209"/>
      <c r="O38" s="38"/>
      <c r="P38" s="38"/>
      <c r="Q38" s="38"/>
      <c r="R38" s="38"/>
      <c r="S38" s="22"/>
      <c r="T38" s="22"/>
      <c r="W38" s="23"/>
    </row>
    <row r="39" spans="1:255" s="38" customFormat="1" ht="23.85" customHeight="1" x14ac:dyDescent="0.45">
      <c r="A39" s="39"/>
      <c r="B39" s="22"/>
      <c r="C39" s="22"/>
      <c r="D39" s="22"/>
      <c r="H39" s="22"/>
      <c r="I39" s="22"/>
      <c r="O39" s="628" t="s">
        <v>372</v>
      </c>
      <c r="P39" s="628"/>
      <c r="Q39" s="494"/>
      <c r="R39" s="494"/>
      <c r="S39" s="22"/>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row>
    <row r="40" spans="1:255" s="38" customFormat="1" ht="23.85" customHeight="1" x14ac:dyDescent="0.45">
      <c r="A40" s="22"/>
      <c r="B40" s="22"/>
      <c r="C40" s="22"/>
      <c r="D40" s="22"/>
      <c r="E40" s="175" t="s">
        <v>370</v>
      </c>
      <c r="F40" s="438">
        <f>SUM(F23:F26)</f>
        <v>0</v>
      </c>
      <c r="G40" s="438">
        <f>SUM(G23:G26)</f>
        <v>0</v>
      </c>
      <c r="H40" s="22"/>
      <c r="I40" s="22"/>
      <c r="O40" s="628" t="s">
        <v>373</v>
      </c>
      <c r="P40" s="628"/>
      <c r="Q40" s="438">
        <f>Q35-Q39</f>
        <v>0</v>
      </c>
      <c r="R40" s="438">
        <f>R35-R39</f>
        <v>0</v>
      </c>
      <c r="S40" s="22"/>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row>
    <row r="41" spans="1:255" s="38" customFormat="1" ht="23.85" customHeight="1" x14ac:dyDescent="0.45">
      <c r="A41" s="22"/>
      <c r="B41" s="22"/>
      <c r="C41" s="22"/>
      <c r="D41" s="22"/>
      <c r="E41" s="175" t="s">
        <v>371</v>
      </c>
      <c r="F41" s="438">
        <f>F36-F40</f>
        <v>0</v>
      </c>
      <c r="G41" s="438">
        <f>G36-G40</f>
        <v>0</v>
      </c>
      <c r="H41" s="22"/>
      <c r="I41" s="22"/>
      <c r="S41" s="22"/>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row>
    <row r="42" spans="1:255" s="38" customFormat="1" ht="23.85" customHeight="1" x14ac:dyDescent="0.45">
      <c r="A42" s="22"/>
      <c r="B42" s="22"/>
      <c r="C42" s="22"/>
      <c r="D42" s="22"/>
      <c r="H42" s="22"/>
      <c r="I42" s="22"/>
      <c r="S42" s="22"/>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row>
    <row r="43" spans="1:255" s="38" customFormat="1" ht="23.85" customHeight="1" x14ac:dyDescent="0.45">
      <c r="A43" s="22"/>
      <c r="B43" s="22"/>
      <c r="C43" s="22"/>
      <c r="D43" s="22"/>
      <c r="H43" s="22"/>
      <c r="I43" s="22"/>
      <c r="S43" s="22"/>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row>
    <row r="44" spans="1:255" s="38" customFormat="1" ht="23.85" customHeight="1" x14ac:dyDescent="0.45">
      <c r="A44" s="22"/>
      <c r="B44" s="22"/>
      <c r="C44" s="22"/>
      <c r="D44" s="22"/>
      <c r="H44" s="22"/>
      <c r="I44" s="22"/>
      <c r="S44" s="22"/>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row>
    <row r="45" spans="1:255" s="38" customFormat="1" ht="23.85" customHeight="1" x14ac:dyDescent="0.45">
      <c r="A45" s="22"/>
      <c r="B45" s="22"/>
      <c r="C45" s="22"/>
      <c r="D45" s="22"/>
      <c r="H45" s="22"/>
      <c r="I45" s="22"/>
      <c r="S45" s="22"/>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row>
    <row r="46" spans="1:255" s="38" customFormat="1" ht="23.85" customHeight="1" x14ac:dyDescent="0.45">
      <c r="A46" s="22"/>
      <c r="B46" s="22"/>
      <c r="C46" s="22"/>
      <c r="D46" s="22"/>
      <c r="H46" s="22"/>
      <c r="I46" s="22"/>
      <c r="O46" s="22"/>
      <c r="P46" s="22"/>
      <c r="Q46" s="22"/>
      <c r="R46" s="22"/>
      <c r="S46" s="22"/>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row>
    <row r="47" spans="1:255" s="38" customFormat="1" ht="23.85" customHeight="1" x14ac:dyDescent="0.45">
      <c r="A47" s="22"/>
      <c r="B47" s="22"/>
      <c r="C47" s="22"/>
      <c r="D47" s="22"/>
      <c r="H47" s="22"/>
      <c r="I47" s="22"/>
      <c r="O47" s="22"/>
      <c r="P47" s="22"/>
      <c r="Q47" s="22"/>
      <c r="R47" s="22"/>
      <c r="S47" s="22"/>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row>
    <row r="48" spans="1:255" s="38" customFormat="1" ht="23.85" customHeight="1" x14ac:dyDescent="0.45">
      <c r="A48" s="22"/>
      <c r="B48" s="22"/>
      <c r="C48" s="22"/>
      <c r="D48" s="22"/>
      <c r="H48" s="22"/>
      <c r="I48" s="22"/>
      <c r="O48" s="22"/>
      <c r="P48" s="22"/>
      <c r="Q48" s="22"/>
      <c r="R48" s="22"/>
      <c r="S48" s="22"/>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row>
    <row r="49" spans="1:255" s="38" customFormat="1" ht="23.85" customHeight="1" x14ac:dyDescent="0.45">
      <c r="A49" s="22"/>
      <c r="B49" s="22"/>
      <c r="C49" s="22"/>
      <c r="D49" s="22"/>
      <c r="H49" s="22"/>
      <c r="I49" s="22"/>
      <c r="O49" s="22"/>
      <c r="P49" s="22"/>
      <c r="Q49" s="22"/>
      <c r="R49" s="22"/>
      <c r="S49" s="22"/>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row>
    <row r="50" spans="1:255" s="38" customFormat="1" ht="23.85" customHeight="1" x14ac:dyDescent="0.45">
      <c r="A50" s="22"/>
      <c r="B50" s="22"/>
      <c r="C50" s="22"/>
      <c r="D50" s="22"/>
      <c r="H50" s="22"/>
      <c r="I50" s="22"/>
      <c r="J50" s="35"/>
      <c r="K50" s="22"/>
      <c r="M50" s="22"/>
      <c r="O50" s="22"/>
      <c r="P50" s="22"/>
      <c r="Q50" s="22"/>
      <c r="R50" s="22"/>
      <c r="S50" s="22"/>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row>
    <row r="51" spans="1:255" s="38" customFormat="1" ht="23.85" customHeight="1" x14ac:dyDescent="0.45">
      <c r="A51" s="22"/>
      <c r="B51" s="22"/>
      <c r="C51" s="22"/>
      <c r="D51" s="22"/>
      <c r="H51" s="22"/>
      <c r="I51" s="22"/>
      <c r="J51" s="35"/>
      <c r="K51" s="22"/>
      <c r="M51" s="22"/>
      <c r="O51" s="22"/>
      <c r="P51" s="22"/>
      <c r="Q51" s="22"/>
      <c r="R51" s="22"/>
      <c r="S51" s="22"/>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row>
    <row r="52" spans="1:255" s="38" customFormat="1" ht="23.85" customHeight="1" x14ac:dyDescent="0.45">
      <c r="A52" s="22"/>
      <c r="B52" s="22"/>
      <c r="C52" s="22"/>
      <c r="D52" s="22"/>
      <c r="E52" s="40"/>
      <c r="F52" s="37"/>
      <c r="G52" s="37"/>
      <c r="H52" s="22"/>
      <c r="I52" s="22"/>
      <c r="J52" s="35"/>
      <c r="K52" s="22"/>
      <c r="M52" s="22"/>
      <c r="O52" s="22"/>
      <c r="P52" s="22"/>
      <c r="Q52" s="22"/>
      <c r="R52" s="22"/>
      <c r="S52" s="22"/>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row>
    <row r="53" spans="1:255" s="38" customFormat="1" ht="23.85" customHeight="1" x14ac:dyDescent="0.45">
      <c r="A53" s="22"/>
      <c r="B53" s="22"/>
      <c r="C53" s="22"/>
      <c r="D53" s="22"/>
      <c r="E53" s="40"/>
      <c r="F53" s="37"/>
      <c r="G53" s="37"/>
      <c r="H53" s="22"/>
      <c r="I53" s="22"/>
      <c r="J53" s="35"/>
      <c r="K53" s="22"/>
      <c r="M53" s="22"/>
      <c r="O53" s="22"/>
      <c r="P53" s="22"/>
      <c r="Q53" s="22"/>
      <c r="R53" s="22"/>
      <c r="S53" s="22"/>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row>
    <row r="54" spans="1:255" s="38" customFormat="1" ht="23.85" customHeight="1" x14ac:dyDescent="0.45">
      <c r="A54" s="22"/>
      <c r="B54" s="22"/>
      <c r="C54" s="22"/>
      <c r="D54" s="22"/>
      <c r="E54" s="40"/>
      <c r="F54" s="37"/>
      <c r="G54" s="37"/>
      <c r="H54" s="22"/>
      <c r="I54" s="22"/>
      <c r="J54" s="35"/>
      <c r="K54" s="22"/>
      <c r="M54" s="22"/>
      <c r="O54" s="22"/>
      <c r="P54" s="22"/>
      <c r="Q54" s="22"/>
      <c r="R54" s="22"/>
      <c r="S54" s="22"/>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row>
    <row r="55" spans="1:255" s="38" customFormat="1" ht="23.85" customHeight="1" x14ac:dyDescent="0.45">
      <c r="A55" s="22"/>
      <c r="B55" s="22"/>
      <c r="C55" s="22"/>
      <c r="D55" s="22"/>
      <c r="E55" s="40"/>
      <c r="F55" s="37"/>
      <c r="G55" s="37"/>
      <c r="H55" s="22"/>
      <c r="I55" s="22"/>
      <c r="J55" s="35"/>
      <c r="K55" s="22"/>
      <c r="M55" s="22"/>
      <c r="O55" s="22"/>
      <c r="P55" s="22"/>
      <c r="Q55" s="22"/>
      <c r="R55" s="22"/>
      <c r="S55" s="22"/>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row>
    <row r="56" spans="1:255" s="38" customFormat="1" ht="23.85" customHeight="1" x14ac:dyDescent="0.45">
      <c r="A56" s="22"/>
      <c r="B56" s="22"/>
      <c r="C56" s="22"/>
      <c r="D56" s="22"/>
      <c r="E56" s="40"/>
      <c r="F56" s="37"/>
      <c r="G56" s="37"/>
      <c r="H56" s="22"/>
      <c r="I56" s="22"/>
      <c r="J56" s="35"/>
      <c r="K56" s="22"/>
      <c r="M56" s="22"/>
      <c r="O56" s="22"/>
      <c r="P56" s="22"/>
      <c r="Q56" s="22"/>
      <c r="R56" s="22"/>
      <c r="S56" s="22"/>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row>
    <row r="57" spans="1:255" s="38" customFormat="1" ht="23.85" customHeight="1" x14ac:dyDescent="0.45">
      <c r="A57" s="22"/>
      <c r="B57" s="22"/>
      <c r="C57" s="22"/>
      <c r="D57" s="22"/>
      <c r="E57" s="40"/>
      <c r="F57" s="37"/>
      <c r="G57" s="37"/>
      <c r="H57" s="22"/>
      <c r="I57" s="22"/>
      <c r="J57" s="35"/>
      <c r="K57" s="22"/>
      <c r="M57" s="22"/>
      <c r="O57" s="22"/>
      <c r="P57" s="22"/>
      <c r="Q57" s="22"/>
      <c r="R57" s="22"/>
      <c r="S57" s="22"/>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row>
    <row r="58" spans="1:255" s="38" customFormat="1" ht="23.85" customHeight="1" x14ac:dyDescent="0.45">
      <c r="A58" s="22"/>
      <c r="B58" s="22"/>
      <c r="C58" s="22"/>
      <c r="D58" s="22"/>
      <c r="E58" s="40"/>
      <c r="F58" s="37"/>
      <c r="G58" s="37"/>
      <c r="H58" s="22"/>
      <c r="I58" s="22"/>
      <c r="J58" s="35"/>
      <c r="K58" s="22"/>
      <c r="M58" s="22"/>
      <c r="O58" s="22"/>
      <c r="P58" s="22"/>
      <c r="Q58" s="22"/>
      <c r="R58" s="22"/>
      <c r="S58" s="22"/>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row>
    <row r="59" spans="1:255" s="38" customFormat="1" ht="23.85" customHeight="1" x14ac:dyDescent="0.45">
      <c r="A59" s="22"/>
      <c r="B59" s="22"/>
      <c r="C59" s="22"/>
      <c r="D59" s="22"/>
      <c r="E59" s="40"/>
      <c r="F59" s="37"/>
      <c r="G59" s="37"/>
      <c r="H59" s="22"/>
      <c r="I59" s="22"/>
      <c r="J59" s="35"/>
      <c r="K59" s="22"/>
      <c r="M59" s="22"/>
      <c r="O59" s="22"/>
      <c r="P59" s="22"/>
      <c r="Q59" s="22"/>
      <c r="R59" s="22"/>
      <c r="S59" s="22"/>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row>
    <row r="60" spans="1:255" s="38" customFormat="1" ht="23.85" customHeight="1" x14ac:dyDescent="0.45">
      <c r="A60" s="22"/>
      <c r="B60" s="22"/>
      <c r="C60" s="22"/>
      <c r="D60" s="22"/>
      <c r="E60" s="40"/>
      <c r="F60" s="37"/>
      <c r="G60" s="37"/>
      <c r="H60" s="22"/>
      <c r="I60" s="22"/>
      <c r="J60" s="35"/>
      <c r="K60" s="22"/>
      <c r="M60" s="22"/>
      <c r="O60" s="22"/>
      <c r="P60" s="22"/>
      <c r="Q60" s="22"/>
      <c r="R60" s="22"/>
      <c r="S60" s="22"/>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row>
    <row r="61" spans="1:255" s="38" customFormat="1" ht="23.85" customHeight="1" x14ac:dyDescent="0.45">
      <c r="A61" s="22"/>
      <c r="B61" s="22"/>
      <c r="C61" s="22"/>
      <c r="D61" s="22"/>
      <c r="E61" s="40"/>
      <c r="F61" s="37"/>
      <c r="G61" s="37"/>
      <c r="H61" s="22"/>
      <c r="I61" s="22"/>
      <c r="J61" s="35"/>
      <c r="K61" s="22"/>
      <c r="M61" s="22"/>
      <c r="O61" s="22"/>
      <c r="P61" s="22"/>
      <c r="Q61" s="22"/>
      <c r="R61" s="22"/>
      <c r="S61" s="22"/>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row>
    <row r="62" spans="1:255" s="38" customFormat="1" ht="23.85" customHeight="1" x14ac:dyDescent="0.45">
      <c r="A62" s="22"/>
      <c r="B62" s="22"/>
      <c r="C62" s="22"/>
      <c r="D62" s="22"/>
      <c r="E62" s="40"/>
      <c r="F62" s="37"/>
      <c r="G62" s="37"/>
      <c r="H62" s="22"/>
      <c r="I62" s="22"/>
      <c r="J62" s="35"/>
      <c r="K62" s="22"/>
      <c r="M62" s="22"/>
      <c r="O62" s="22"/>
      <c r="P62" s="22"/>
      <c r="Q62" s="22"/>
      <c r="R62" s="22"/>
      <c r="S62" s="22"/>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row>
    <row r="63" spans="1:255" s="38" customFormat="1" ht="23.85" customHeight="1" x14ac:dyDescent="0.45">
      <c r="A63" s="22"/>
      <c r="B63" s="22"/>
      <c r="C63" s="22"/>
      <c r="D63" s="22"/>
      <c r="E63" s="40"/>
      <c r="F63" s="37"/>
      <c r="G63" s="37"/>
      <c r="H63" s="22"/>
      <c r="I63" s="22"/>
      <c r="J63" s="35"/>
      <c r="K63" s="22"/>
      <c r="M63" s="37"/>
      <c r="O63" s="22"/>
      <c r="P63" s="22"/>
      <c r="Q63" s="22"/>
      <c r="R63" s="22"/>
      <c r="S63" s="22"/>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row>
    <row r="64" spans="1:255" s="38" customFormat="1" ht="23.85" customHeight="1" x14ac:dyDescent="0.45">
      <c r="A64" s="22"/>
      <c r="B64" s="22"/>
      <c r="C64" s="22"/>
      <c r="D64" s="22"/>
      <c r="E64" s="40"/>
      <c r="F64" s="37"/>
      <c r="G64" s="37"/>
      <c r="H64" s="22"/>
      <c r="I64" s="22"/>
      <c r="J64" s="35"/>
      <c r="K64" s="22"/>
      <c r="M64" s="37"/>
      <c r="O64" s="22"/>
      <c r="P64" s="22"/>
      <c r="Q64" s="22"/>
      <c r="R64" s="22"/>
      <c r="S64" s="22"/>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row>
    <row r="65" spans="1:255" s="38" customFormat="1" ht="23.85" customHeight="1" x14ac:dyDescent="0.45">
      <c r="A65" s="22"/>
      <c r="B65" s="22"/>
      <c r="C65" s="22"/>
      <c r="D65" s="22"/>
      <c r="E65" s="40"/>
      <c r="F65" s="37"/>
      <c r="G65" s="37"/>
      <c r="H65" s="22"/>
      <c r="I65" s="22"/>
      <c r="J65" s="35"/>
      <c r="K65" s="22"/>
      <c r="L65" s="22"/>
      <c r="M65" s="37"/>
      <c r="O65" s="22"/>
      <c r="P65" s="22"/>
      <c r="Q65" s="22"/>
      <c r="R65" s="22"/>
      <c r="S65" s="22"/>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row>
    <row r="66" spans="1:255" s="38" customFormat="1" ht="23.85" customHeight="1" x14ac:dyDescent="0.45">
      <c r="A66" s="22"/>
      <c r="B66" s="22"/>
      <c r="C66" s="22"/>
      <c r="D66" s="22"/>
      <c r="E66" s="40"/>
      <c r="F66" s="37"/>
      <c r="G66" s="37"/>
      <c r="H66" s="22"/>
      <c r="I66" s="22"/>
      <c r="J66" s="35"/>
      <c r="K66" s="22"/>
      <c r="L66" s="22"/>
      <c r="M66" s="37"/>
      <c r="O66" s="22"/>
      <c r="P66" s="22"/>
      <c r="Q66" s="22"/>
      <c r="R66" s="22"/>
      <c r="S66" s="37"/>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row>
    <row r="67" spans="1:255" s="38" customFormat="1" ht="23.85" customHeight="1" x14ac:dyDescent="0.45">
      <c r="A67" s="40"/>
      <c r="B67" s="37"/>
      <c r="C67" s="37"/>
      <c r="D67" s="37"/>
      <c r="E67" s="40"/>
      <c r="F67" s="37"/>
      <c r="G67" s="37"/>
      <c r="H67" s="37"/>
      <c r="I67" s="22"/>
      <c r="J67" s="35"/>
      <c r="K67" s="22"/>
      <c r="L67" s="22"/>
      <c r="M67" s="37"/>
      <c r="O67" s="22"/>
      <c r="P67" s="22"/>
      <c r="Q67" s="22"/>
      <c r="R67" s="22"/>
      <c r="S67" s="37"/>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row>
    <row r="68" spans="1:255" s="38" customFormat="1" ht="23.85" customHeight="1" x14ac:dyDescent="0.45">
      <c r="A68" s="40"/>
      <c r="B68" s="37"/>
      <c r="C68" s="37"/>
      <c r="D68" s="37"/>
      <c r="E68" s="40"/>
      <c r="F68" s="37"/>
      <c r="G68" s="37"/>
      <c r="H68" s="37"/>
      <c r="I68" s="22"/>
      <c r="J68" s="35"/>
      <c r="K68" s="22"/>
      <c r="L68" s="22"/>
      <c r="M68" s="37"/>
      <c r="O68" s="22"/>
      <c r="P68" s="22"/>
      <c r="Q68" s="22"/>
      <c r="R68" s="22"/>
      <c r="S68" s="37"/>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row>
    <row r="69" spans="1:255" s="38" customFormat="1" ht="23.85" customHeight="1" x14ac:dyDescent="0.45">
      <c r="A69" s="40"/>
      <c r="B69" s="37"/>
      <c r="C69" s="37"/>
      <c r="D69" s="37"/>
      <c r="E69" s="40"/>
      <c r="F69" s="37"/>
      <c r="G69" s="37"/>
      <c r="H69" s="37"/>
      <c r="I69" s="22"/>
      <c r="J69" s="35"/>
      <c r="K69" s="22"/>
      <c r="L69" s="22"/>
      <c r="M69" s="37"/>
      <c r="O69" s="22"/>
      <c r="P69" s="22"/>
      <c r="Q69" s="22"/>
      <c r="R69" s="22"/>
      <c r="S69" s="37"/>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row>
    <row r="70" spans="1:255" ht="23.85" customHeight="1" x14ac:dyDescent="0.45">
      <c r="U70" s="38"/>
      <c r="V70" s="38"/>
    </row>
    <row r="71" spans="1:255" ht="23.85" customHeight="1" x14ac:dyDescent="0.45">
      <c r="U71" s="38"/>
      <c r="V71" s="38"/>
    </row>
  </sheetData>
  <sheetProtection algorithmName="SHA-512" hashValue="JVTQeM6+FECd5L3CvOmU37+niMhSYglxvFxjxXhHghEM3N3vW++4al9WWx+DtgrnnylTfY+gXTgTZcncq3m+uA==" saltValue="dkA6y/yFW82d4TFOhTvxbg==" spinCount="100000" sheet="1" objects="1" scenarios="1" formatCells="0" formatColumns="0" formatRows="0"/>
  <mergeCells count="16">
    <mergeCell ref="O35:P35"/>
    <mergeCell ref="O13:O19"/>
    <mergeCell ref="O20:O29"/>
    <mergeCell ref="O30:O34"/>
    <mergeCell ref="O39:P39"/>
    <mergeCell ref="O40:P40"/>
    <mergeCell ref="E36:E37"/>
    <mergeCell ref="F36:F37"/>
    <mergeCell ref="G36:G37"/>
    <mergeCell ref="H36:H37"/>
    <mergeCell ref="U4:V4"/>
    <mergeCell ref="U6:V6"/>
    <mergeCell ref="U8:V8"/>
    <mergeCell ref="U11:V11"/>
    <mergeCell ref="O3:P3"/>
    <mergeCell ref="O4:O12"/>
  </mergeCells>
  <phoneticPr fontId="3"/>
  <conditionalFormatting sqref="B4:C38">
    <cfRule type="containsBlanks" dxfId="3" priority="4">
      <formula>LEN(TRIM(B4))=0</formula>
    </cfRule>
  </conditionalFormatting>
  <conditionalFormatting sqref="F4:G26">
    <cfRule type="containsBlanks" dxfId="2" priority="3">
      <formula>LEN(TRIM(F4))=0</formula>
    </cfRule>
  </conditionalFormatting>
  <conditionalFormatting sqref="K4:L25">
    <cfRule type="containsBlanks" dxfId="1" priority="2">
      <formula>LEN(TRIM(K4))=0</formula>
    </cfRule>
  </conditionalFormatting>
  <conditionalFormatting sqref="Q4:R34">
    <cfRule type="containsBlanks" dxfId="0" priority="1">
      <formula>LEN(TRIM(Q4))=0</formula>
    </cfRule>
  </conditionalFormatting>
  <printOptions horizontalCentered="1" verticalCentered="1"/>
  <pageMargins left="0.39370078740157483" right="0.39370078740157483" top="0.39370078740157483" bottom="0.39370078740157483" header="0.19685039370078741" footer="0.11811023622047245"/>
  <pageSetup paperSize="8" scale="8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B3592-896B-4D56-840E-A93058100F5D}">
  <sheetPr>
    <tabColor theme="5" tint="0.59999389629810485"/>
    <pageSetUpPr fitToPage="1"/>
  </sheetPr>
  <dimension ref="A1:Y24"/>
  <sheetViews>
    <sheetView view="pageBreakPreview" zoomScale="60" zoomScaleNormal="100" workbookViewId="0">
      <selection activeCell="N22" sqref="N22:P22"/>
    </sheetView>
  </sheetViews>
  <sheetFormatPr defaultColWidth="10" defaultRowHeight="30.75" customHeight="1" x14ac:dyDescent="0.45"/>
  <cols>
    <col min="9" max="9" width="3.8984375" customWidth="1"/>
  </cols>
  <sheetData>
    <row r="1" spans="1:25" ht="30.75" customHeight="1" x14ac:dyDescent="0.45">
      <c r="A1" s="643" t="s">
        <v>102</v>
      </c>
      <c r="B1" s="643"/>
      <c r="C1" s="643"/>
      <c r="D1" s="643"/>
      <c r="E1" s="643"/>
      <c r="F1" s="643"/>
      <c r="G1" s="643"/>
      <c r="H1" s="643"/>
      <c r="I1" s="643"/>
      <c r="J1" s="643"/>
      <c r="K1" s="643"/>
      <c r="L1" s="643"/>
      <c r="M1" s="643"/>
      <c r="N1" s="643"/>
      <c r="O1" s="643"/>
      <c r="P1" s="643"/>
      <c r="Q1" s="643"/>
      <c r="R1" s="643"/>
    </row>
    <row r="2" spans="1:25" ht="30.75" customHeight="1" x14ac:dyDescent="0.45">
      <c r="A2" s="645" t="s">
        <v>111</v>
      </c>
      <c r="B2" s="645"/>
      <c r="C2" s="645"/>
      <c r="D2" s="645"/>
      <c r="E2" s="645"/>
      <c r="F2" s="645"/>
      <c r="G2" s="645"/>
      <c r="H2" s="645"/>
      <c r="J2" s="645" t="s">
        <v>112</v>
      </c>
      <c r="K2" s="645"/>
      <c r="L2" s="645"/>
      <c r="M2" s="645"/>
      <c r="N2" s="645"/>
      <c r="O2" s="645"/>
      <c r="P2" s="645"/>
      <c r="Q2" s="645"/>
    </row>
    <row r="3" spans="1:25" ht="30.75" customHeight="1" x14ac:dyDescent="0.45">
      <c r="A3" s="645"/>
      <c r="B3" s="645"/>
      <c r="C3" s="645"/>
      <c r="D3" s="645"/>
      <c r="E3" s="645"/>
      <c r="F3" s="645"/>
      <c r="G3" s="645"/>
      <c r="H3" s="645"/>
      <c r="J3" s="645"/>
      <c r="K3" s="645"/>
      <c r="L3" s="645"/>
      <c r="M3" s="645"/>
      <c r="N3" s="645"/>
      <c r="O3" s="645"/>
      <c r="P3" s="645"/>
      <c r="Q3" s="645"/>
      <c r="S3" s="1"/>
      <c r="T3" s="644" t="s">
        <v>79</v>
      </c>
      <c r="U3" s="644"/>
      <c r="W3" s="1"/>
      <c r="X3" s="644" t="s">
        <v>80</v>
      </c>
      <c r="Y3" s="644"/>
    </row>
    <row r="4" spans="1:25" ht="30.75" customHeight="1" x14ac:dyDescent="0.45">
      <c r="S4" s="2"/>
      <c r="T4" s="2" t="s">
        <v>82</v>
      </c>
      <c r="U4" s="2" t="s">
        <v>83</v>
      </c>
      <c r="W4" s="2"/>
      <c r="X4" s="2" t="s">
        <v>82</v>
      </c>
      <c r="Y4" s="2" t="s">
        <v>83</v>
      </c>
    </row>
    <row r="5" spans="1:25" ht="30.75" customHeight="1" x14ac:dyDescent="0.45">
      <c r="J5" s="653"/>
      <c r="K5" s="653"/>
      <c r="L5" s="653"/>
      <c r="S5" s="2" t="s">
        <v>84</v>
      </c>
      <c r="T5" s="18">
        <f>②決算書概要!B20/10000</f>
        <v>0</v>
      </c>
      <c r="U5" s="2"/>
      <c r="W5" s="2" t="s">
        <v>84</v>
      </c>
      <c r="X5" s="18">
        <f>②決算書概要!C20/10000</f>
        <v>0</v>
      </c>
      <c r="Y5" s="2"/>
    </row>
    <row r="6" spans="1:25" ht="30.75" customHeight="1" x14ac:dyDescent="0.45">
      <c r="S6" s="2" t="s">
        <v>85</v>
      </c>
      <c r="T6" s="18">
        <f>②決算書概要!B36/10000</f>
        <v>0</v>
      </c>
      <c r="U6" s="2"/>
      <c r="W6" s="2" t="s">
        <v>85</v>
      </c>
      <c r="X6" s="18">
        <f>②決算書概要!C36/10000</f>
        <v>0</v>
      </c>
      <c r="Y6" s="2"/>
    </row>
    <row r="7" spans="1:25" ht="30.75" customHeight="1" x14ac:dyDescent="0.45">
      <c r="S7" s="2" t="s">
        <v>86</v>
      </c>
      <c r="T7" s="18">
        <f>②決算書概要!B37/10000</f>
        <v>0</v>
      </c>
      <c r="U7" s="2"/>
      <c r="W7" s="2" t="s">
        <v>86</v>
      </c>
      <c r="X7" s="18">
        <f>②決算書概要!C37/10000</f>
        <v>0</v>
      </c>
      <c r="Y7" s="2"/>
    </row>
    <row r="8" spans="1:25" ht="30.75" customHeight="1" x14ac:dyDescent="0.45">
      <c r="S8" s="2" t="s">
        <v>87</v>
      </c>
      <c r="T8" s="2"/>
      <c r="U8" s="18">
        <f>②決算書概要!F16/10000</f>
        <v>0</v>
      </c>
      <c r="W8" s="2" t="s">
        <v>87</v>
      </c>
      <c r="X8" s="2"/>
      <c r="Y8" s="18">
        <f>②決算書概要!G16/10000</f>
        <v>0</v>
      </c>
    </row>
    <row r="9" spans="1:25" ht="30.75" customHeight="1" x14ac:dyDescent="0.45">
      <c r="S9" s="2" t="s">
        <v>88</v>
      </c>
      <c r="T9" s="2"/>
      <c r="U9" s="18">
        <f>②決算書概要!F21/10000</f>
        <v>0</v>
      </c>
      <c r="W9" s="2" t="s">
        <v>88</v>
      </c>
      <c r="X9" s="2"/>
      <c r="Y9" s="18">
        <f>②決算書概要!G21/10000</f>
        <v>0</v>
      </c>
    </row>
    <row r="10" spans="1:25" ht="30.75" customHeight="1" x14ac:dyDescent="0.45">
      <c r="S10" s="2" t="s">
        <v>89</v>
      </c>
      <c r="T10" s="2"/>
      <c r="U10" s="18">
        <f>②決算書概要!F36/10000</f>
        <v>0</v>
      </c>
      <c r="W10" s="2" t="s">
        <v>89</v>
      </c>
      <c r="X10" s="2"/>
      <c r="Y10" s="18">
        <f>②決算書概要!G36/10000</f>
        <v>0</v>
      </c>
    </row>
    <row r="21" spans="1:17" ht="30.75" customHeight="1" x14ac:dyDescent="0.45">
      <c r="A21" s="650" t="s">
        <v>103</v>
      </c>
      <c r="B21" s="650"/>
      <c r="C21" s="650"/>
      <c r="D21" s="650"/>
      <c r="E21" s="647">
        <f>X5-T5</f>
        <v>0</v>
      </c>
      <c r="F21" s="648"/>
      <c r="G21" s="649"/>
      <c r="H21" s="80" t="s">
        <v>44</v>
      </c>
      <c r="I21" s="81"/>
      <c r="J21" s="654" t="s">
        <v>106</v>
      </c>
      <c r="K21" s="654"/>
      <c r="L21" s="654"/>
      <c r="M21" s="654"/>
      <c r="N21" s="647">
        <f>Y8-U8</f>
        <v>0</v>
      </c>
      <c r="O21" s="648"/>
      <c r="P21" s="649"/>
      <c r="Q21" s="80" t="s">
        <v>44</v>
      </c>
    </row>
    <row r="22" spans="1:17" ht="30.75" customHeight="1" x14ac:dyDescent="0.45">
      <c r="A22" s="651" t="s">
        <v>104</v>
      </c>
      <c r="B22" s="651"/>
      <c r="C22" s="651"/>
      <c r="D22" s="651"/>
      <c r="E22" s="647">
        <f>X6-T6</f>
        <v>0</v>
      </c>
      <c r="F22" s="648"/>
      <c r="G22" s="649"/>
      <c r="H22" s="80" t="s">
        <v>44</v>
      </c>
      <c r="I22" s="81"/>
      <c r="J22" s="655" t="s">
        <v>107</v>
      </c>
      <c r="K22" s="655"/>
      <c r="L22" s="655"/>
      <c r="M22" s="655"/>
      <c r="N22" s="647">
        <f>Y9-U9</f>
        <v>0</v>
      </c>
      <c r="O22" s="648"/>
      <c r="P22" s="649"/>
      <c r="Q22" s="80" t="s">
        <v>44</v>
      </c>
    </row>
    <row r="23" spans="1:17" ht="30.75" customHeight="1" x14ac:dyDescent="0.45">
      <c r="A23" s="652" t="s">
        <v>105</v>
      </c>
      <c r="B23" s="652"/>
      <c r="C23" s="652"/>
      <c r="D23" s="652"/>
      <c r="E23" s="647">
        <f>X7-T7</f>
        <v>0</v>
      </c>
      <c r="F23" s="648"/>
      <c r="G23" s="649"/>
      <c r="H23" s="80" t="s">
        <v>44</v>
      </c>
      <c r="I23" s="81"/>
      <c r="J23" s="646" t="s">
        <v>108</v>
      </c>
      <c r="K23" s="646"/>
      <c r="L23" s="646"/>
      <c r="M23" s="646"/>
      <c r="N23" s="647">
        <f>Y10-U10</f>
        <v>0</v>
      </c>
      <c r="O23" s="648"/>
      <c r="P23" s="649"/>
      <c r="Q23" s="80" t="s">
        <v>44</v>
      </c>
    </row>
    <row r="24" spans="1:17" ht="30.75" customHeight="1" x14ac:dyDescent="0.45">
      <c r="E24" s="82"/>
      <c r="F24" s="82"/>
      <c r="G24" s="82"/>
    </row>
  </sheetData>
  <sheetProtection algorithmName="SHA-512" hashValue="bTTmA5F9pqFnkhnJR0bvKhTyHpbOQEuSuTLouYeOArQIxzu2cFmp1wSUUzR9rVwpg84a7ZhMRIzTJbN1helrxA==" saltValue="C2VYQH+8C8qkeAaMl0cNRQ==" spinCount="100000" sheet="1" objects="1" scenarios="1" formatCells="0" formatColumns="0" formatRows="0"/>
  <mergeCells count="18">
    <mergeCell ref="J5:L5"/>
    <mergeCell ref="J21:M21"/>
    <mergeCell ref="N21:P21"/>
    <mergeCell ref="J22:M22"/>
    <mergeCell ref="N22:P22"/>
    <mergeCell ref="J23:M23"/>
    <mergeCell ref="N23:P23"/>
    <mergeCell ref="A21:D21"/>
    <mergeCell ref="A22:D22"/>
    <mergeCell ref="A23:D23"/>
    <mergeCell ref="E21:G21"/>
    <mergeCell ref="E22:G22"/>
    <mergeCell ref="E23:G23"/>
    <mergeCell ref="A1:R1"/>
    <mergeCell ref="T3:U3"/>
    <mergeCell ref="A2:H3"/>
    <mergeCell ref="J2:Q3"/>
    <mergeCell ref="X3:Y3"/>
  </mergeCells>
  <phoneticPr fontId="3"/>
  <printOptions horizontalCentered="1" verticalCentered="1"/>
  <pageMargins left="0.11811023622047245" right="0.11811023622047245" top="0.15748031496062992" bottom="0.15748031496062992" header="0.11811023622047245" footer="0.11811023622047245"/>
  <pageSetup paperSize="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A630F-191A-4778-928F-C9EC4DD73FE4}">
  <sheetPr>
    <tabColor theme="5" tint="0.59999389629810485"/>
    <pageSetUpPr fitToPage="1"/>
  </sheetPr>
  <dimension ref="A1:R26"/>
  <sheetViews>
    <sheetView view="pageBreakPreview" topLeftCell="A10" zoomScale="60" zoomScaleNormal="100" workbookViewId="0">
      <selection activeCell="L13" sqref="L13:M24"/>
    </sheetView>
  </sheetViews>
  <sheetFormatPr defaultColWidth="10" defaultRowHeight="30.75" customHeight="1" x14ac:dyDescent="0.45"/>
  <cols>
    <col min="8" max="8" width="10.69921875" bestFit="1" customWidth="1"/>
    <col min="9" max="9" width="3.8984375" customWidth="1"/>
  </cols>
  <sheetData>
    <row r="1" spans="1:18" ht="30.75" customHeight="1" x14ac:dyDescent="0.45">
      <c r="A1" s="643" t="s">
        <v>262</v>
      </c>
      <c r="B1" s="643"/>
      <c r="C1" s="643"/>
      <c r="D1" s="643"/>
      <c r="E1" s="643"/>
      <c r="F1" s="643"/>
      <c r="G1" s="643"/>
      <c r="H1" s="643"/>
      <c r="I1" s="643"/>
      <c r="J1" s="643"/>
      <c r="K1" s="643"/>
      <c r="L1" s="643"/>
      <c r="M1" s="643"/>
      <c r="N1" s="643"/>
      <c r="O1" s="643"/>
      <c r="P1" s="643"/>
      <c r="Q1" s="643"/>
      <c r="R1" s="643"/>
    </row>
    <row r="2" spans="1:18" ht="30.75" customHeight="1" x14ac:dyDescent="0.45">
      <c r="A2" s="645" t="s">
        <v>109</v>
      </c>
      <c r="B2" s="645"/>
      <c r="C2" s="645"/>
      <c r="D2" s="645"/>
      <c r="E2" s="645"/>
      <c r="F2" s="645"/>
      <c r="G2" s="645"/>
      <c r="H2" s="645"/>
      <c r="J2" s="645" t="s">
        <v>110</v>
      </c>
      <c r="K2" s="645"/>
      <c r="L2" s="645"/>
      <c r="M2" s="645"/>
      <c r="N2" s="645"/>
      <c r="O2" s="645"/>
      <c r="P2" s="645"/>
      <c r="Q2" s="645"/>
    </row>
    <row r="3" spans="1:18" ht="30.75" customHeight="1" x14ac:dyDescent="0.45">
      <c r="A3" s="645"/>
      <c r="B3" s="645"/>
      <c r="C3" s="645"/>
      <c r="D3" s="645"/>
      <c r="E3" s="645"/>
      <c r="F3" s="645"/>
      <c r="G3" s="645"/>
      <c r="H3" s="645"/>
      <c r="J3" s="645"/>
      <c r="K3" s="645"/>
      <c r="L3" s="645"/>
      <c r="M3" s="645"/>
      <c r="N3" s="645"/>
      <c r="O3" s="645"/>
      <c r="P3" s="645"/>
      <c r="Q3" s="645"/>
    </row>
    <row r="4" spans="1:18" ht="30.75" customHeight="1" x14ac:dyDescent="0.45">
      <c r="A4" s="656" t="s">
        <v>94</v>
      </c>
      <c r="B4" s="657"/>
      <c r="C4" s="660" t="s">
        <v>93</v>
      </c>
      <c r="D4" s="661"/>
      <c r="E4" s="661"/>
      <c r="F4" s="664">
        <f>②決算書概要!K8/10000</f>
        <v>0</v>
      </c>
      <c r="G4" s="664"/>
      <c r="H4" s="666" t="e">
        <f>F4/A10</f>
        <v>#DIV/0!</v>
      </c>
      <c r="J4" s="656" t="s">
        <v>94</v>
      </c>
      <c r="K4" s="657"/>
      <c r="L4" s="660" t="s">
        <v>93</v>
      </c>
      <c r="M4" s="661"/>
      <c r="N4" s="661"/>
      <c r="O4" s="664">
        <f>②決算書概要!L8/10000</f>
        <v>0</v>
      </c>
      <c r="P4" s="664"/>
      <c r="Q4" s="666" t="e">
        <f>O4/J10</f>
        <v>#DIV/0!</v>
      </c>
    </row>
    <row r="5" spans="1:18" ht="30.75" customHeight="1" x14ac:dyDescent="0.45">
      <c r="A5" s="658"/>
      <c r="B5" s="659"/>
      <c r="C5" s="662"/>
      <c r="D5" s="663"/>
      <c r="E5" s="663"/>
      <c r="F5" s="665"/>
      <c r="G5" s="665"/>
      <c r="H5" s="667"/>
      <c r="J5" s="658"/>
      <c r="K5" s="659"/>
      <c r="L5" s="662"/>
      <c r="M5" s="663"/>
      <c r="N5" s="663"/>
      <c r="O5" s="665"/>
      <c r="P5" s="665"/>
      <c r="Q5" s="667"/>
    </row>
    <row r="6" spans="1:18" ht="30.75" customHeight="1" x14ac:dyDescent="0.45">
      <c r="A6" s="658"/>
      <c r="B6" s="659"/>
      <c r="C6" s="668" t="s">
        <v>91</v>
      </c>
      <c r="D6" s="669"/>
      <c r="E6" s="670"/>
      <c r="F6" s="671"/>
      <c r="G6" s="674" t="s">
        <v>95</v>
      </c>
      <c r="H6" s="675"/>
      <c r="J6" s="658"/>
      <c r="K6" s="659"/>
      <c r="L6" s="668" t="s">
        <v>91</v>
      </c>
      <c r="M6" s="669"/>
      <c r="N6" s="670"/>
      <c r="O6" s="671"/>
      <c r="P6" s="674" t="s">
        <v>95</v>
      </c>
      <c r="Q6" s="675"/>
    </row>
    <row r="7" spans="1:18" ht="30.75" customHeight="1" x14ac:dyDescent="0.45">
      <c r="A7" s="658"/>
      <c r="B7" s="659"/>
      <c r="C7" s="668"/>
      <c r="D7" s="669"/>
      <c r="E7" s="672"/>
      <c r="F7" s="673"/>
      <c r="G7" s="676"/>
      <c r="H7" s="677"/>
      <c r="J7" s="658"/>
      <c r="K7" s="659"/>
      <c r="L7" s="668"/>
      <c r="M7" s="669"/>
      <c r="N7" s="672"/>
      <c r="O7" s="673"/>
      <c r="P7" s="676"/>
      <c r="Q7" s="677"/>
    </row>
    <row r="8" spans="1:18" ht="30.75" customHeight="1" x14ac:dyDescent="0.45">
      <c r="A8" s="658"/>
      <c r="B8" s="659"/>
      <c r="C8" s="668"/>
      <c r="D8" s="669"/>
      <c r="E8" s="678" t="s">
        <v>92</v>
      </c>
      <c r="F8" s="679"/>
      <c r="G8" s="718">
        <f>②決算書概要!K31/10000</f>
        <v>0</v>
      </c>
      <c r="H8" s="719"/>
      <c r="J8" s="658"/>
      <c r="K8" s="659"/>
      <c r="L8" s="668"/>
      <c r="M8" s="669"/>
      <c r="N8" s="678" t="s">
        <v>92</v>
      </c>
      <c r="O8" s="679"/>
      <c r="P8" s="718">
        <f>②決算書概要!L31/10000</f>
        <v>0</v>
      </c>
      <c r="Q8" s="719"/>
    </row>
    <row r="9" spans="1:18" ht="30.75" customHeight="1" x14ac:dyDescent="0.45">
      <c r="A9" s="658"/>
      <c r="B9" s="659"/>
      <c r="C9" s="668"/>
      <c r="D9" s="669"/>
      <c r="E9" s="678"/>
      <c r="F9" s="679"/>
      <c r="G9" s="718"/>
      <c r="H9" s="719"/>
      <c r="J9" s="658"/>
      <c r="K9" s="659"/>
      <c r="L9" s="668"/>
      <c r="M9" s="669"/>
      <c r="N9" s="678"/>
      <c r="O9" s="679"/>
      <c r="P9" s="718"/>
      <c r="Q9" s="719"/>
    </row>
    <row r="10" spans="1:18" ht="30.75" customHeight="1" x14ac:dyDescent="0.45">
      <c r="A10" s="686">
        <f>②決算書概要!K4/10000</f>
        <v>0</v>
      </c>
      <c r="B10" s="687"/>
      <c r="C10" s="688">
        <f>A10-F4</f>
        <v>0</v>
      </c>
      <c r="D10" s="689"/>
      <c r="E10" s="690">
        <f>②決算書概要!K11/10000</f>
        <v>0</v>
      </c>
      <c r="F10" s="691"/>
      <c r="G10" s="720" t="e">
        <f>G8/A10</f>
        <v>#DIV/0!</v>
      </c>
      <c r="H10" s="721"/>
      <c r="J10" s="686">
        <f>②決算書概要!L4/10000</f>
        <v>0</v>
      </c>
      <c r="K10" s="687"/>
      <c r="L10" s="688">
        <f>J10-O4</f>
        <v>0</v>
      </c>
      <c r="M10" s="689"/>
      <c r="N10" s="690">
        <f>②決算書概要!L11/10000</f>
        <v>0</v>
      </c>
      <c r="O10" s="691"/>
      <c r="P10" s="720" t="e">
        <f>P8/J10</f>
        <v>#DIV/0!</v>
      </c>
      <c r="Q10" s="721"/>
    </row>
    <row r="11" spans="1:18" ht="30.75" customHeight="1" x14ac:dyDescent="0.45">
      <c r="A11" s="686"/>
      <c r="B11" s="687"/>
      <c r="C11" s="688"/>
      <c r="D11" s="689"/>
      <c r="E11" s="690"/>
      <c r="F11" s="691"/>
      <c r="G11" s="692" t="s">
        <v>96</v>
      </c>
      <c r="H11" s="693"/>
      <c r="J11" s="686"/>
      <c r="K11" s="687"/>
      <c r="L11" s="688"/>
      <c r="M11" s="689"/>
      <c r="N11" s="690"/>
      <c r="O11" s="691"/>
      <c r="P11" s="692" t="s">
        <v>96</v>
      </c>
      <c r="Q11" s="693"/>
    </row>
    <row r="12" spans="1:18" ht="30.75" customHeight="1" x14ac:dyDescent="0.45">
      <c r="A12" s="78"/>
      <c r="B12" s="79"/>
      <c r="C12" s="722" t="e">
        <f>C10/A10</f>
        <v>#DIV/0!</v>
      </c>
      <c r="D12" s="723"/>
      <c r="E12" s="724" t="e">
        <f>E10/A10</f>
        <v>#DIV/0!</v>
      </c>
      <c r="F12" s="725"/>
      <c r="G12" s="730">
        <f>②決算書概要!K32/10000</f>
        <v>0</v>
      </c>
      <c r="H12" s="731"/>
      <c r="J12" s="78"/>
      <c r="K12" s="79"/>
      <c r="L12" s="722" t="e">
        <f>L10/J10</f>
        <v>#DIV/0!</v>
      </c>
      <c r="M12" s="723"/>
      <c r="N12" s="724" t="e">
        <f>N10/J10</f>
        <v>#DIV/0!</v>
      </c>
      <c r="O12" s="725"/>
      <c r="P12" s="730">
        <f>②決算書概要!L32/10000</f>
        <v>0</v>
      </c>
      <c r="Q12" s="731"/>
    </row>
    <row r="13" spans="1:18" ht="30.75" customHeight="1" x14ac:dyDescent="0.45">
      <c r="A13" s="698"/>
      <c r="B13" s="699"/>
      <c r="C13" s="702"/>
      <c r="D13" s="703"/>
      <c r="E13" s="672"/>
      <c r="F13" s="673"/>
      <c r="G13" s="708" t="e">
        <f>G12/A10</f>
        <v>#DIV/0!</v>
      </c>
      <c r="H13" s="709"/>
      <c r="J13" s="698"/>
      <c r="K13" s="699"/>
      <c r="L13" s="702"/>
      <c r="M13" s="703"/>
      <c r="N13" s="672"/>
      <c r="O13" s="673"/>
      <c r="P13" s="708" t="e">
        <f>P12/J10</f>
        <v>#DIV/0!</v>
      </c>
      <c r="Q13" s="709"/>
    </row>
    <row r="14" spans="1:18" ht="30.75" customHeight="1" x14ac:dyDescent="0.45">
      <c r="A14" s="698"/>
      <c r="B14" s="699"/>
      <c r="C14" s="702"/>
      <c r="D14" s="703"/>
      <c r="E14" s="672"/>
      <c r="F14" s="673"/>
      <c r="G14" s="710" t="s">
        <v>97</v>
      </c>
      <c r="H14" s="711"/>
      <c r="J14" s="698"/>
      <c r="K14" s="699"/>
      <c r="L14" s="702"/>
      <c r="M14" s="703"/>
      <c r="N14" s="672"/>
      <c r="O14" s="673"/>
      <c r="P14" s="710" t="s">
        <v>97</v>
      </c>
      <c r="Q14" s="711"/>
    </row>
    <row r="15" spans="1:18" ht="30.75" customHeight="1" x14ac:dyDescent="0.45">
      <c r="A15" s="698"/>
      <c r="B15" s="699"/>
      <c r="C15" s="702"/>
      <c r="D15" s="703"/>
      <c r="E15" s="672"/>
      <c r="F15" s="673"/>
      <c r="G15" s="732">
        <f>②決算書概要!K33/10000</f>
        <v>0</v>
      </c>
      <c r="H15" s="733"/>
      <c r="J15" s="698"/>
      <c r="K15" s="699"/>
      <c r="L15" s="702"/>
      <c r="M15" s="703"/>
      <c r="N15" s="672"/>
      <c r="O15" s="673"/>
      <c r="P15" s="732">
        <f>②決算書概要!L33/10000</f>
        <v>0</v>
      </c>
      <c r="Q15" s="733"/>
    </row>
    <row r="16" spans="1:18" ht="30.75" customHeight="1" x14ac:dyDescent="0.45">
      <c r="A16" s="698"/>
      <c r="B16" s="699"/>
      <c r="C16" s="702"/>
      <c r="D16" s="703"/>
      <c r="E16" s="672"/>
      <c r="F16" s="673"/>
      <c r="G16" s="712" t="e">
        <f>G15/A10</f>
        <v>#DIV/0!</v>
      </c>
      <c r="H16" s="713"/>
      <c r="J16" s="698"/>
      <c r="K16" s="699"/>
      <c r="L16" s="702"/>
      <c r="M16" s="703"/>
      <c r="N16" s="672"/>
      <c r="O16" s="673"/>
      <c r="P16" s="712" t="e">
        <f>P15/J10</f>
        <v>#DIV/0!</v>
      </c>
      <c r="Q16" s="713"/>
    </row>
    <row r="17" spans="1:17" ht="30.75" customHeight="1" x14ac:dyDescent="0.45">
      <c r="A17" s="698"/>
      <c r="B17" s="699"/>
      <c r="C17" s="702"/>
      <c r="D17" s="703"/>
      <c r="E17" s="672"/>
      <c r="F17" s="673"/>
      <c r="G17" s="714" t="s">
        <v>98</v>
      </c>
      <c r="H17" s="715"/>
      <c r="J17" s="698"/>
      <c r="K17" s="699"/>
      <c r="L17" s="702"/>
      <c r="M17" s="703"/>
      <c r="N17" s="672"/>
      <c r="O17" s="673"/>
      <c r="P17" s="714" t="s">
        <v>98</v>
      </c>
      <c r="Q17" s="715"/>
    </row>
    <row r="18" spans="1:17" ht="30.75" customHeight="1" x14ac:dyDescent="0.45">
      <c r="A18" s="698"/>
      <c r="B18" s="699"/>
      <c r="C18" s="702"/>
      <c r="D18" s="703"/>
      <c r="E18" s="672"/>
      <c r="F18" s="673"/>
      <c r="G18" s="734">
        <f>②決算書概要!K34/10000</f>
        <v>0</v>
      </c>
      <c r="H18" s="735"/>
      <c r="J18" s="698"/>
      <c r="K18" s="699"/>
      <c r="L18" s="702"/>
      <c r="M18" s="703"/>
      <c r="N18" s="672"/>
      <c r="O18" s="673"/>
      <c r="P18" s="734">
        <f>②決算書概要!L34/10000</f>
        <v>0</v>
      </c>
      <c r="Q18" s="735"/>
    </row>
    <row r="19" spans="1:17" ht="30.75" customHeight="1" x14ac:dyDescent="0.45">
      <c r="A19" s="698"/>
      <c r="B19" s="699"/>
      <c r="C19" s="702"/>
      <c r="D19" s="703"/>
      <c r="E19" s="706"/>
      <c r="F19" s="707"/>
      <c r="G19" s="716" t="e">
        <f>G18/A10</f>
        <v>#DIV/0!</v>
      </c>
      <c r="H19" s="717"/>
      <c r="J19" s="698"/>
      <c r="K19" s="699"/>
      <c r="L19" s="702"/>
      <c r="M19" s="703"/>
      <c r="N19" s="706"/>
      <c r="O19" s="707"/>
      <c r="P19" s="716" t="e">
        <f>P18/J10</f>
        <v>#DIV/0!</v>
      </c>
      <c r="Q19" s="717"/>
    </row>
    <row r="20" spans="1:17" ht="30.75" customHeight="1" x14ac:dyDescent="0.45">
      <c r="A20" s="698"/>
      <c r="B20" s="699"/>
      <c r="C20" s="702"/>
      <c r="D20" s="703"/>
      <c r="E20" s="680" t="s">
        <v>99</v>
      </c>
      <c r="F20" s="681"/>
      <c r="G20" s="684" t="s">
        <v>100</v>
      </c>
      <c r="H20" s="685"/>
      <c r="J20" s="698"/>
      <c r="K20" s="699"/>
      <c r="L20" s="702"/>
      <c r="M20" s="703"/>
      <c r="N20" s="680" t="s">
        <v>99</v>
      </c>
      <c r="O20" s="681"/>
      <c r="P20" s="684" t="s">
        <v>100</v>
      </c>
      <c r="Q20" s="685"/>
    </row>
    <row r="21" spans="1:17" ht="30.75" customHeight="1" x14ac:dyDescent="0.45">
      <c r="A21" s="698"/>
      <c r="B21" s="699"/>
      <c r="C21" s="702"/>
      <c r="D21" s="703"/>
      <c r="E21" s="682"/>
      <c r="F21" s="683"/>
      <c r="G21" s="736">
        <f>②決算書概要!K24/10000</f>
        <v>0</v>
      </c>
      <c r="H21" s="737"/>
      <c r="J21" s="698"/>
      <c r="K21" s="699"/>
      <c r="L21" s="702"/>
      <c r="M21" s="703"/>
      <c r="N21" s="682"/>
      <c r="O21" s="683"/>
      <c r="P21" s="736">
        <f>②決算書概要!L24/10000</f>
        <v>0</v>
      </c>
      <c r="Q21" s="737"/>
    </row>
    <row r="22" spans="1:17" ht="30.75" customHeight="1" x14ac:dyDescent="0.45">
      <c r="A22" s="698"/>
      <c r="B22" s="699"/>
      <c r="C22" s="702"/>
      <c r="D22" s="703"/>
      <c r="E22" s="726">
        <f>②決算書概要!K12/10000</f>
        <v>0</v>
      </c>
      <c r="F22" s="727"/>
      <c r="G22" s="694" t="s">
        <v>90</v>
      </c>
      <c r="H22" s="695"/>
      <c r="J22" s="698"/>
      <c r="K22" s="699"/>
      <c r="L22" s="702"/>
      <c r="M22" s="703"/>
      <c r="N22" s="726">
        <f>②決算書概要!L12/10000</f>
        <v>0</v>
      </c>
      <c r="O22" s="727"/>
      <c r="P22" s="694" t="s">
        <v>90</v>
      </c>
      <c r="Q22" s="695"/>
    </row>
    <row r="23" spans="1:17" ht="30.75" customHeight="1" x14ac:dyDescent="0.45">
      <c r="A23" s="698"/>
      <c r="B23" s="699"/>
      <c r="C23" s="702"/>
      <c r="D23" s="703"/>
      <c r="E23" s="726"/>
      <c r="F23" s="727"/>
      <c r="G23" s="686">
        <f>②決算書概要!K25/10000</f>
        <v>0</v>
      </c>
      <c r="H23" s="687"/>
      <c r="J23" s="698"/>
      <c r="K23" s="699"/>
      <c r="L23" s="702"/>
      <c r="M23" s="703"/>
      <c r="N23" s="726"/>
      <c r="O23" s="727"/>
      <c r="P23" s="686">
        <f>②決算書概要!L25/10000</f>
        <v>0</v>
      </c>
      <c r="Q23" s="687"/>
    </row>
    <row r="24" spans="1:17" ht="30.75" customHeight="1" x14ac:dyDescent="0.45">
      <c r="A24" s="700"/>
      <c r="B24" s="701"/>
      <c r="C24" s="704"/>
      <c r="D24" s="705"/>
      <c r="E24" s="728" t="e">
        <f>E22/A10</f>
        <v>#DIV/0!</v>
      </c>
      <c r="F24" s="729"/>
      <c r="G24" s="696" t="e">
        <f>G23/A10</f>
        <v>#DIV/0!</v>
      </c>
      <c r="H24" s="697"/>
      <c r="J24" s="700"/>
      <c r="K24" s="701"/>
      <c r="L24" s="704"/>
      <c r="M24" s="705"/>
      <c r="N24" s="728" t="e">
        <f>N22/J10</f>
        <v>#DIV/0!</v>
      </c>
      <c r="O24" s="729"/>
      <c r="P24" s="696" t="e">
        <f>P23/J10</f>
        <v>#DIV/0!</v>
      </c>
      <c r="Q24" s="697"/>
    </row>
    <row r="26" spans="1:17" ht="30.75" customHeight="1" x14ac:dyDescent="0.45">
      <c r="J26" s="653"/>
      <c r="K26" s="653"/>
      <c r="L26" s="653"/>
    </row>
  </sheetData>
  <sheetProtection algorithmName="SHA-512" hashValue="Ch2cwAcSmaAFyVV7nxLMpJWpRRIajIbG1Ib6geYSPP2MetpAAzrmSpgetS1P2qeciZOHu5aB7IHGI0drtINpEQ==" saltValue="T2jra6OZolkzxQWvizWbHA==" spinCount="100000" sheet="1" objects="1" scenarios="1" formatCells="0" formatColumns="0" formatRows="0"/>
  <mergeCells count="74">
    <mergeCell ref="P23:Q23"/>
    <mergeCell ref="N24:O24"/>
    <mergeCell ref="G18:H18"/>
    <mergeCell ref="G23:H23"/>
    <mergeCell ref="P8:Q9"/>
    <mergeCell ref="P10:Q10"/>
    <mergeCell ref="L12:M12"/>
    <mergeCell ref="N12:O12"/>
    <mergeCell ref="P12:Q12"/>
    <mergeCell ref="P15:Q15"/>
    <mergeCell ref="P18:Q18"/>
    <mergeCell ref="N22:O23"/>
    <mergeCell ref="G21:H21"/>
    <mergeCell ref="G22:H22"/>
    <mergeCell ref="G24:H24"/>
    <mergeCell ref="P21:Q21"/>
    <mergeCell ref="C12:D12"/>
    <mergeCell ref="E12:F12"/>
    <mergeCell ref="E22:F23"/>
    <mergeCell ref="E24:F24"/>
    <mergeCell ref="G12:H12"/>
    <mergeCell ref="G15:H15"/>
    <mergeCell ref="A13:B24"/>
    <mergeCell ref="C13:D24"/>
    <mergeCell ref="E13:F19"/>
    <mergeCell ref="G13:H13"/>
    <mergeCell ref="G14:H14"/>
    <mergeCell ref="G16:H16"/>
    <mergeCell ref="G17:H17"/>
    <mergeCell ref="G19:H19"/>
    <mergeCell ref="E20:F21"/>
    <mergeCell ref="G20:H20"/>
    <mergeCell ref="A10:B11"/>
    <mergeCell ref="C10:D11"/>
    <mergeCell ref="E10:F11"/>
    <mergeCell ref="G11:H11"/>
    <mergeCell ref="G8:H9"/>
    <mergeCell ref="G10:H10"/>
    <mergeCell ref="P22:Q22"/>
    <mergeCell ref="P24:Q24"/>
    <mergeCell ref="J26:L26"/>
    <mergeCell ref="A4:B9"/>
    <mergeCell ref="C4:E5"/>
    <mergeCell ref="F4:G5"/>
    <mergeCell ref="H4:H5"/>
    <mergeCell ref="C6:D9"/>
    <mergeCell ref="J13:K24"/>
    <mergeCell ref="L13:M24"/>
    <mergeCell ref="N13:O19"/>
    <mergeCell ref="P13:Q13"/>
    <mergeCell ref="P14:Q14"/>
    <mergeCell ref="P16:Q16"/>
    <mergeCell ref="P17:Q17"/>
    <mergeCell ref="P19:Q19"/>
    <mergeCell ref="N20:O21"/>
    <mergeCell ref="P20:Q20"/>
    <mergeCell ref="P6:Q7"/>
    <mergeCell ref="N8:O9"/>
    <mergeCell ref="J10:K11"/>
    <mergeCell ref="L10:M11"/>
    <mergeCell ref="N10:O11"/>
    <mergeCell ref="P11:Q11"/>
    <mergeCell ref="A1:R1"/>
    <mergeCell ref="A2:H3"/>
    <mergeCell ref="J2:Q3"/>
    <mergeCell ref="J4:K9"/>
    <mergeCell ref="L4:N5"/>
    <mergeCell ref="O4:P5"/>
    <mergeCell ref="Q4:Q5"/>
    <mergeCell ref="L6:M9"/>
    <mergeCell ref="N6:O7"/>
    <mergeCell ref="E6:F7"/>
    <mergeCell ref="G6:H7"/>
    <mergeCell ref="E8:F9"/>
  </mergeCells>
  <phoneticPr fontId="3"/>
  <printOptions horizontalCentered="1" verticalCentered="1"/>
  <pageMargins left="0.11811023622047245" right="0.11811023622047245" top="0.15748031496062992" bottom="0.15748031496062992" header="0.11811023622047245" footer="0.11811023622047245"/>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932B-07CE-439B-BB22-FC14B27071AB}">
  <sheetPr>
    <tabColor theme="5" tint="0.59999389629810485"/>
    <pageSetUpPr fitToPage="1"/>
  </sheetPr>
  <dimension ref="A1:Y24"/>
  <sheetViews>
    <sheetView view="pageBreakPreview" zoomScale="60" zoomScaleNormal="100" workbookViewId="0">
      <selection activeCell="N3" sqref="N3:Q5"/>
    </sheetView>
  </sheetViews>
  <sheetFormatPr defaultColWidth="10" defaultRowHeight="30.75" customHeight="1" x14ac:dyDescent="0.45"/>
  <cols>
    <col min="1" max="1" width="10" customWidth="1"/>
    <col min="9" max="9" width="3.8984375" customWidth="1"/>
    <col min="12" max="12" width="10" customWidth="1"/>
    <col min="19" max="19" width="23.09765625" customWidth="1"/>
    <col min="23" max="23" width="23.5" customWidth="1"/>
  </cols>
  <sheetData>
    <row r="1" spans="1:25" ht="30.75" customHeight="1" x14ac:dyDescent="0.45">
      <c r="A1" s="643" t="s">
        <v>264</v>
      </c>
      <c r="B1" s="643"/>
      <c r="C1" s="643"/>
      <c r="D1" s="643"/>
      <c r="E1" s="643"/>
      <c r="F1" s="643"/>
      <c r="G1" s="643"/>
      <c r="H1" s="643"/>
      <c r="I1" s="643"/>
      <c r="J1" s="643"/>
      <c r="K1" s="643"/>
      <c r="L1" s="643"/>
      <c r="M1" s="643"/>
      <c r="N1" s="643"/>
      <c r="O1" s="643"/>
      <c r="P1" s="643"/>
      <c r="Q1" s="643"/>
      <c r="R1" s="643"/>
    </row>
    <row r="2" spans="1:25" ht="30.75" customHeight="1" x14ac:dyDescent="0.45">
      <c r="A2" s="738" t="s">
        <v>266</v>
      </c>
      <c r="B2" s="738"/>
      <c r="C2" s="738"/>
      <c r="D2" s="738"/>
      <c r="E2" s="738"/>
      <c r="F2" s="738"/>
      <c r="G2" s="738"/>
      <c r="H2" s="738"/>
      <c r="J2" s="738" t="s">
        <v>183</v>
      </c>
      <c r="K2" s="738"/>
      <c r="L2" s="738"/>
      <c r="M2" s="738"/>
      <c r="N2" s="738"/>
      <c r="O2" s="738"/>
      <c r="P2" s="738"/>
      <c r="Q2" s="738"/>
    </row>
    <row r="3" spans="1:25" ht="30.75" customHeight="1" x14ac:dyDescent="0.45">
      <c r="A3" s="739" t="s">
        <v>184</v>
      </c>
      <c r="B3" s="740"/>
      <c r="C3" s="740"/>
      <c r="D3" s="740"/>
      <c r="E3" s="740"/>
      <c r="F3" s="740"/>
      <c r="G3" s="740"/>
      <c r="H3" s="740"/>
      <c r="J3" s="741">
        <f>②決算書概要!D6/10000</f>
        <v>0</v>
      </c>
      <c r="K3" s="741"/>
      <c r="L3" s="741"/>
      <c r="M3" s="742"/>
      <c r="N3" s="743" t="s">
        <v>143</v>
      </c>
      <c r="O3" s="744"/>
      <c r="P3" s="744"/>
      <c r="Q3" s="744"/>
      <c r="S3" s="1"/>
      <c r="T3" s="644" t="s">
        <v>79</v>
      </c>
      <c r="U3" s="644"/>
      <c r="W3" s="1"/>
      <c r="X3" s="644" t="s">
        <v>80</v>
      </c>
      <c r="Y3" s="644"/>
    </row>
    <row r="4" spans="1:25" ht="30.75" customHeight="1" x14ac:dyDescent="0.45">
      <c r="A4" s="740"/>
      <c r="B4" s="740"/>
      <c r="C4" s="740"/>
      <c r="D4" s="740"/>
      <c r="E4" s="740"/>
      <c r="F4" s="740"/>
      <c r="G4" s="740"/>
      <c r="H4" s="740"/>
      <c r="J4" s="741"/>
      <c r="K4" s="741"/>
      <c r="L4" s="741"/>
      <c r="M4" s="742"/>
      <c r="N4" s="743"/>
      <c r="O4" s="744"/>
      <c r="P4" s="744"/>
      <c r="Q4" s="744"/>
      <c r="S4" s="2"/>
      <c r="T4" s="2" t="s">
        <v>82</v>
      </c>
      <c r="U4" s="2" t="s">
        <v>83</v>
      </c>
      <c r="W4" s="2"/>
      <c r="X4" s="2" t="s">
        <v>82</v>
      </c>
      <c r="Y4" s="2" t="s">
        <v>83</v>
      </c>
    </row>
    <row r="5" spans="1:25" ht="30.75" customHeight="1" x14ac:dyDescent="0.45">
      <c r="A5" s="740"/>
      <c r="B5" s="740"/>
      <c r="C5" s="740"/>
      <c r="D5" s="740"/>
      <c r="E5" s="740"/>
      <c r="F5" s="740"/>
      <c r="G5" s="740"/>
      <c r="H5" s="740"/>
      <c r="J5" s="741"/>
      <c r="K5" s="741"/>
      <c r="L5" s="741"/>
      <c r="M5" s="742"/>
      <c r="N5" s="743"/>
      <c r="O5" s="744"/>
      <c r="P5" s="744"/>
      <c r="Q5" s="744"/>
      <c r="S5" s="2" t="s">
        <v>165</v>
      </c>
      <c r="T5" s="18">
        <f>②決算書概要!B6/10000</f>
        <v>0</v>
      </c>
      <c r="U5" s="2"/>
      <c r="W5" s="2" t="s">
        <v>165</v>
      </c>
      <c r="X5" s="18">
        <f>②決算書概要!C6/10000</f>
        <v>0</v>
      </c>
      <c r="Y5" s="2"/>
    </row>
    <row r="6" spans="1:25" ht="30.75" customHeight="1" x14ac:dyDescent="0.45">
      <c r="S6" s="2" t="s">
        <v>166</v>
      </c>
      <c r="T6" s="18">
        <f>(②決算書概要!B20-②決算書概要!B6)/10000</f>
        <v>0</v>
      </c>
      <c r="U6" s="2"/>
      <c r="W6" s="2" t="s">
        <v>166</v>
      </c>
      <c r="X6" s="18">
        <f>(②決算書概要!C20-②決算書概要!C6)/10000</f>
        <v>0</v>
      </c>
      <c r="Y6" s="2"/>
    </row>
    <row r="7" spans="1:25" ht="30.75" customHeight="1" x14ac:dyDescent="0.45">
      <c r="S7" s="2" t="s">
        <v>85</v>
      </c>
      <c r="T7" s="18">
        <f>②決算書概要!B36/10000</f>
        <v>0</v>
      </c>
      <c r="U7" s="2"/>
      <c r="W7" s="2" t="s">
        <v>85</v>
      </c>
      <c r="X7" s="18">
        <f>②決算書概要!C36/10000</f>
        <v>0</v>
      </c>
      <c r="Y7" s="2"/>
    </row>
    <row r="8" spans="1:25" ht="30.75" customHeight="1" x14ac:dyDescent="0.45">
      <c r="S8" s="2" t="s">
        <v>86</v>
      </c>
      <c r="T8" s="18">
        <f>②決算書概要!B37/10000</f>
        <v>0</v>
      </c>
      <c r="U8" s="2"/>
      <c r="W8" s="2" t="s">
        <v>86</v>
      </c>
      <c r="X8" s="18">
        <f>②決算書概要!C37/10000</f>
        <v>0</v>
      </c>
      <c r="Y8" s="2"/>
    </row>
    <row r="9" spans="1:25" ht="30.75" customHeight="1" x14ac:dyDescent="0.45">
      <c r="S9" s="2" t="s">
        <v>87</v>
      </c>
      <c r="T9" s="2"/>
      <c r="U9" s="18">
        <f>②決算書概要!F16/10000</f>
        <v>0</v>
      </c>
      <c r="W9" s="2" t="s">
        <v>87</v>
      </c>
      <c r="X9" s="2"/>
      <c r="Y9" s="18">
        <f>②決算書概要!G16/10000</f>
        <v>0</v>
      </c>
    </row>
    <row r="10" spans="1:25" ht="30.75" customHeight="1" x14ac:dyDescent="0.45">
      <c r="S10" s="2" t="s">
        <v>88</v>
      </c>
      <c r="T10" s="2"/>
      <c r="U10" s="18">
        <f>②決算書概要!F21/10000</f>
        <v>0</v>
      </c>
      <c r="W10" s="2" t="s">
        <v>88</v>
      </c>
      <c r="X10" s="2"/>
      <c r="Y10" s="18">
        <f>②決算書概要!G21/10000</f>
        <v>0</v>
      </c>
    </row>
    <row r="11" spans="1:25" ht="30.75" customHeight="1" x14ac:dyDescent="0.45">
      <c r="S11" s="2" t="s">
        <v>89</v>
      </c>
      <c r="T11" s="2"/>
      <c r="U11" s="18">
        <f>②決算書概要!F36/10000</f>
        <v>0</v>
      </c>
      <c r="W11" s="2" t="s">
        <v>89</v>
      </c>
      <c r="X11" s="2"/>
      <c r="Y11" s="18">
        <f>②決算書概要!G36/10000</f>
        <v>0</v>
      </c>
    </row>
    <row r="24" spans="5:7" ht="30.75" customHeight="1" x14ac:dyDescent="0.45">
      <c r="E24" s="82"/>
      <c r="F24" s="82"/>
      <c r="G24" s="82"/>
    </row>
  </sheetData>
  <sheetProtection algorithmName="SHA-512" hashValue="qzefWl0qG/z7pP5v5TCHANlL7BX1IkAgPddBiEKmjq8mARvfLgzCGT36mGH9oqDv7Imovu2ZpdIlUhqnQw+Emw==" saltValue="CaSTFCAtWLQya66uhJZdEQ==" spinCount="100000" sheet="1" objects="1" scenarios="1" formatCells="0" formatColumns="0" formatRows="0"/>
  <mergeCells count="8">
    <mergeCell ref="A2:H2"/>
    <mergeCell ref="A3:H5"/>
    <mergeCell ref="A1:R1"/>
    <mergeCell ref="T3:U3"/>
    <mergeCell ref="X3:Y3"/>
    <mergeCell ref="J2:Q2"/>
    <mergeCell ref="J3:M5"/>
    <mergeCell ref="N3:Q5"/>
  </mergeCells>
  <phoneticPr fontId="3"/>
  <printOptions horizontalCentered="1" verticalCentered="1"/>
  <pageMargins left="0.11811023622047245" right="0.11811023622047245" top="0.15748031496062992" bottom="0.15748031496062992" header="0.11811023622047245" footer="0.11811023622047245"/>
  <pageSetup paperSize="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Props1.xml><?xml version="1.0" encoding="utf-8"?>
<ds:datastoreItem xmlns:ds="http://schemas.openxmlformats.org/officeDocument/2006/customXml" ds:itemID="{946E8A4B-20B1-41EF-9915-C6BE52C13E4F}">
  <ds:schemaRefs>
    <ds:schemaRef ds:uri="http://schemas.microsoft.com/sharepoint/v3/contenttype/forms"/>
  </ds:schemaRefs>
</ds:datastoreItem>
</file>

<file path=customXml/itemProps2.xml><?xml version="1.0" encoding="utf-8"?>
<ds:datastoreItem xmlns:ds="http://schemas.openxmlformats.org/officeDocument/2006/customXml" ds:itemID="{B97F8447-8560-4890-BC05-C0809C620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348448-EE7B-40DA-937D-775570FD68E4}">
  <ds:schemaRefs>
    <ds:schemaRef ds:uri="http://schemas.microsoft.com/office/2006/metadata/properties"/>
    <ds:schemaRef ds:uri="http://www.w3.org/XML/1998/namespace"/>
    <ds:schemaRef ds:uri="http://purl.org/dc/elements/1.1/"/>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61330dfc-7723-47cf-b120-8d2e1c1c0712"/>
    <ds:schemaRef ds:uri="2cf00f52-516e-49d3-9cbe-5e37d029146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チェックシート</vt:lpstr>
      <vt:lpstr>表紙</vt:lpstr>
      <vt:lpstr>⓪財務判定シート</vt:lpstr>
      <vt:lpstr>参考）財務指標評価基準</vt:lpstr>
      <vt:lpstr>①財務３表の繋がり</vt:lpstr>
      <vt:lpstr>②決算書概要</vt:lpstr>
      <vt:lpstr>③決算書サマリBS</vt:lpstr>
      <vt:lpstr>④決算書サマリPL</vt:lpstr>
      <vt:lpstr>⑤現預金の変化</vt:lpstr>
      <vt:lpstr>⑥キャッシュフローの増減要因</vt:lpstr>
      <vt:lpstr>⑦キャッシュフローパターン</vt:lpstr>
      <vt:lpstr>⑧BS指標1</vt:lpstr>
      <vt:lpstr>⑨BS指標2</vt:lpstr>
      <vt:lpstr>⑩当期純利益の変化要因</vt:lpstr>
      <vt:lpstr>参考）PLロジックツリー</vt:lpstr>
      <vt:lpstr>参考）ROAロジックツリー</vt:lpstr>
      <vt:lpstr>④保障額診断（業績悪化の補填資金）</vt:lpstr>
      <vt:lpstr>'⓪財務判定シート'!Print_Area</vt:lpstr>
      <vt:lpstr>①財務３表の繋がり!Print_Area</vt:lpstr>
      <vt:lpstr>②決算書概要!Print_Area</vt:lpstr>
      <vt:lpstr>③決算書サマリBS!Print_Area</vt:lpstr>
      <vt:lpstr>④決算書サマリPL!Print_Area</vt:lpstr>
      <vt:lpstr>'④保障額診断（業績悪化の補填資金）'!Print_Area</vt:lpstr>
      <vt:lpstr>⑤現預金の変化!Print_Area</vt:lpstr>
      <vt:lpstr>⑥キャッシュフローの増減要因!Print_Area</vt:lpstr>
      <vt:lpstr>⑦キャッシュフローパターン!Print_Area</vt:lpstr>
      <vt:lpstr>⑧BS指標1!Print_Area</vt:lpstr>
      <vt:lpstr>⑨BS指標2!Print_Area</vt:lpstr>
      <vt:lpstr>⑩当期純利益の変化要因!Print_Area</vt:lpstr>
      <vt:lpstr>チェックシート!Print_Area</vt:lpstr>
      <vt:lpstr>'参考）PLロジックツリー'!Print_Area</vt:lpstr>
      <vt:lpstr>'参考）ROAロジックツリー'!Print_Area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hitoshiwatanabe</dc:creator>
  <cp:keywords/>
  <dc:description/>
  <cp:lastModifiedBy>明日香 松江</cp:lastModifiedBy>
  <cp:revision/>
  <cp:lastPrinted>2025-03-31T14:11:26Z</cp:lastPrinted>
  <dcterms:created xsi:type="dcterms:W3CDTF">2018-10-12T11:58:49Z</dcterms:created>
  <dcterms:modified xsi:type="dcterms:W3CDTF">2025-07-11T06:37:20Z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ies>
</file>